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20520" windowHeight="4065" tabRatio="668" activeTab="3"/>
  </bookViews>
  <sheets>
    <sheet name="Info" sheetId="21" r:id="rId1"/>
    <sheet name="Banca X" sheetId="12" r:id="rId2"/>
    <sheet name="Turno 1" sheetId="15" r:id="rId3"/>
    <sheet name="Divulgação" sheetId="17" r:id="rId4"/>
  </sheets>
  <definedNames>
    <definedName name="_xlnm.Print_Area" localSheetId="3">Divulgação!$B$1:$H$7</definedName>
  </definedNames>
  <calcPr calcId="145621"/>
</workbook>
</file>

<file path=xl/calcChain.xml><?xml version="1.0" encoding="utf-8"?>
<calcChain xmlns="http://schemas.openxmlformats.org/spreadsheetml/2006/main">
  <c r="H14" i="17" l="1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B3" i="15"/>
  <c r="C3" i="15"/>
  <c r="D9" i="17" s="1"/>
  <c r="D3" i="15"/>
  <c r="E3" i="15"/>
  <c r="F3" i="15"/>
  <c r="B9" i="17" s="1"/>
  <c r="G3" i="15"/>
  <c r="H3" i="15"/>
  <c r="I3" i="15"/>
  <c r="C9" i="17" s="1"/>
  <c r="J3" i="15"/>
  <c r="E9" i="17" s="1"/>
  <c r="K3" i="15"/>
  <c r="F9" i="17" s="1"/>
  <c r="P3" i="15"/>
  <c r="B4" i="15"/>
  <c r="C4" i="15"/>
  <c r="D10" i="17" s="1"/>
  <c r="D4" i="15"/>
  <c r="E4" i="15"/>
  <c r="F4" i="15"/>
  <c r="B10" i="17" s="1"/>
  <c r="G4" i="15"/>
  <c r="H4" i="15"/>
  <c r="I4" i="15"/>
  <c r="C10" i="17" s="1"/>
  <c r="J4" i="15"/>
  <c r="E10" i="17" s="1"/>
  <c r="K4" i="15"/>
  <c r="F10" i="17" s="1"/>
  <c r="P4" i="15"/>
  <c r="B5" i="15"/>
  <c r="C5" i="15"/>
  <c r="D11" i="17" s="1"/>
  <c r="D5" i="15"/>
  <c r="E5" i="15"/>
  <c r="F5" i="15"/>
  <c r="B11" i="17" s="1"/>
  <c r="G5" i="15"/>
  <c r="H5" i="15"/>
  <c r="I5" i="15"/>
  <c r="C11" i="17" s="1"/>
  <c r="J5" i="15"/>
  <c r="E11" i="17" s="1"/>
  <c r="K5" i="15"/>
  <c r="F11" i="17" s="1"/>
  <c r="P5" i="15"/>
  <c r="B6" i="15"/>
  <c r="C6" i="15"/>
  <c r="D12" i="17" s="1"/>
  <c r="D6" i="15"/>
  <c r="E6" i="15"/>
  <c r="F6" i="15"/>
  <c r="B12" i="17" s="1"/>
  <c r="G6" i="15"/>
  <c r="H6" i="15"/>
  <c r="I6" i="15"/>
  <c r="C12" i="17" s="1"/>
  <c r="J6" i="15"/>
  <c r="E12" i="17" s="1"/>
  <c r="K6" i="15"/>
  <c r="F12" i="17" s="1"/>
  <c r="P6" i="15"/>
  <c r="B7" i="15"/>
  <c r="C7" i="15"/>
  <c r="D13" i="17" s="1"/>
  <c r="D7" i="15"/>
  <c r="E7" i="15"/>
  <c r="F7" i="15"/>
  <c r="B13" i="17" s="1"/>
  <c r="G7" i="15"/>
  <c r="H7" i="15"/>
  <c r="I7" i="15"/>
  <c r="C13" i="17" s="1"/>
  <c r="J7" i="15"/>
  <c r="E13" i="17" s="1"/>
  <c r="K7" i="15"/>
  <c r="F13" i="17" s="1"/>
  <c r="P7" i="15"/>
  <c r="B8" i="15"/>
  <c r="C8" i="15"/>
  <c r="D14" i="17" s="1"/>
  <c r="D8" i="15"/>
  <c r="E8" i="15"/>
  <c r="F8" i="15"/>
  <c r="B14" i="17" s="1"/>
  <c r="G8" i="15"/>
  <c r="H8" i="15"/>
  <c r="I8" i="15"/>
  <c r="C14" i="17" s="1"/>
  <c r="J8" i="15"/>
  <c r="E14" i="17" s="1"/>
  <c r="K8" i="15"/>
  <c r="F14" i="17" s="1"/>
  <c r="P8" i="15"/>
  <c r="C1" i="17" l="1"/>
  <c r="K2" i="15" l="1"/>
  <c r="F8" i="17" s="1"/>
  <c r="J2" i="15"/>
  <c r="E8" i="17" s="1"/>
  <c r="I2" i="15"/>
  <c r="C8" i="17" s="1"/>
  <c r="H2" i="15"/>
  <c r="G2" i="15"/>
  <c r="F2" i="15"/>
  <c r="B8" i="17" s="1"/>
  <c r="E2" i="15"/>
  <c r="D2" i="15"/>
  <c r="C2" i="15"/>
  <c r="D8" i="17" s="1"/>
  <c r="B2" i="15"/>
  <c r="P2" i="15" l="1"/>
</calcChain>
</file>

<file path=xl/sharedStrings.xml><?xml version="1.0" encoding="utf-8"?>
<sst xmlns="http://schemas.openxmlformats.org/spreadsheetml/2006/main" count="96" uniqueCount="53">
  <si>
    <t>Registro</t>
  </si>
  <si>
    <t>Endereço de e-mail</t>
  </si>
  <si>
    <t xml:space="preserve">NOME </t>
  </si>
  <si>
    <t>TELEFONE (FIXO)</t>
  </si>
  <si>
    <t xml:space="preserve">CELULAR </t>
  </si>
  <si>
    <t>TIPO DE BOLSA</t>
  </si>
  <si>
    <t>Hora Ini</t>
  </si>
  <si>
    <t>Hora Fim</t>
  </si>
  <si>
    <t>COORDENADOR</t>
  </si>
  <si>
    <t>PERFIL</t>
  </si>
  <si>
    <t>CANDIDATO</t>
  </si>
  <si>
    <t>DATA</t>
  </si>
  <si>
    <t>INICIO</t>
  </si>
  <si>
    <t>FIM</t>
  </si>
  <si>
    <t>BANCA 1 - CBB</t>
  </si>
  <si>
    <t>PROJETO</t>
  </si>
  <si>
    <t>PERFIL ESCOLAR</t>
  </si>
  <si>
    <t>Nota Curriculo</t>
  </si>
  <si>
    <t>Nota Entrevista</t>
  </si>
  <si>
    <t>Nota Final</t>
  </si>
  <si>
    <t>NÚMERO DO PERFIL DA VAGA</t>
  </si>
  <si>
    <t>https://apps.google.com/meet/</t>
  </si>
  <si>
    <t>LINK DO DOODLE:</t>
  </si>
  <si>
    <t>LINK PARA CRIAR A SALA NO GOOGLE MEET:</t>
  </si>
  <si>
    <t>BANCA</t>
  </si>
  <si>
    <t>REGISTRO</t>
  </si>
  <si>
    <t>PROFESSORES</t>
  </si>
  <si>
    <r>
      <rPr>
        <b/>
        <sz val="16"/>
        <color rgb="FFFF0000"/>
        <rFont val="Arial Narrow"/>
        <family val="2"/>
      </rPr>
      <t>ATENÇAO!</t>
    </r>
    <r>
      <rPr>
        <sz val="16"/>
        <color theme="1"/>
        <rFont val="Arial Narrow"/>
        <family val="2"/>
      </rPr>
      <t xml:space="preserve"> As entrevistas serão realizadas, pela plataforma de video conferência do GOOGLE MEET. O link da sala de entrevista será enviado para o email do candidato (informado no ato da inscrição) </t>
    </r>
    <r>
      <rPr>
        <sz val="16"/>
        <color rgb="FFFF0000"/>
        <rFont val="Arial Narrow"/>
        <family val="2"/>
      </rPr>
      <t>IMPORTANTE:</t>
    </r>
    <r>
      <rPr>
        <sz val="16"/>
        <color theme="1"/>
        <rFont val="Arial Narrow"/>
        <family val="2"/>
      </rPr>
      <t xml:space="preserve"> caso não receba o link por email, favor enviar um aviso para o email: </t>
    </r>
    <r>
      <rPr>
        <sz val="16"/>
        <color rgb="FF0070C0"/>
        <rFont val="Arial Narrow"/>
        <family val="2"/>
      </rPr>
      <t>cooexcbb@uenf.br até 22/09.</t>
    </r>
  </si>
  <si>
    <t>LINK DOCUMENTOS CANDIDATOS</t>
  </si>
  <si>
    <t>MARCOS SARMET MOREIRA DE BARROS SALOMÃO</t>
  </si>
  <si>
    <t>PAULO PEDROSA</t>
  </si>
  <si>
    <t>carolinephsouza@gmail.com</t>
  </si>
  <si>
    <t>Caroline Pereira Henrique de Souza</t>
  </si>
  <si>
    <t>Como conservar os peixes ameaçados da extinção na região do Domínio das Ilhas Fluviais:“arca de Noé” contemporânea FASE 2</t>
  </si>
  <si>
    <t>Bolsa Extensão Discente UENF</t>
  </si>
  <si>
    <t>Discente</t>
  </si>
  <si>
    <t>andersoncordeiro59@gmail.com</t>
  </si>
  <si>
    <t>Anderson Cordeiro de Oliveira Peris</t>
  </si>
  <si>
    <t>darinharodrigues27@gmail.com</t>
  </si>
  <si>
    <t>Dara Rodrigues Gomes</t>
  </si>
  <si>
    <t>fernando.aguiarg@gmail.com</t>
  </si>
  <si>
    <t>Fernando Aguiar Gomes</t>
  </si>
  <si>
    <t>jocianefrans@gmail.com</t>
  </si>
  <si>
    <t xml:space="preserve">Jociane França da Silva </t>
  </si>
  <si>
    <t>O Rio Paraíba do Sul é nosso: Somente com informação a cidadania ambiental será plena!</t>
  </si>
  <si>
    <t>liznunes321@gmail.com</t>
  </si>
  <si>
    <t>Liz Nunes da Costa</t>
  </si>
  <si>
    <t>kerolayneos16@hotmail.com</t>
  </si>
  <si>
    <t>Kerolayne de Oliveira da Silva</t>
  </si>
  <si>
    <t>+5522999960135</t>
  </si>
  <si>
    <t>https://drive.google.com/drive/folders/1N8znCad2R0ZoubJbDnVsu1vdYK6uKFqE?usp=sharing</t>
  </si>
  <si>
    <t>MARCOS SARMET M. DE BARROS SALOMÃO; PAULO PEDROSA; ALBA LUCÍNIA PEIXOTO</t>
  </si>
  <si>
    <t>MARCOS SARMET MOREIRA DE BARROS SALOMÃO; PAULO PEDROSA; ALBA LUCINIA PEIXOTO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</si>
</sst>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FF0000"/>
      <name val="Arial Narrow"/>
      <family val="2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sz val="16"/>
      <color rgb="FF0070C0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0" xfId="0" applyNumberFormat="1" applyFill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1" fillId="0" borderId="1" xfId="0" applyNumberFormat="1" applyFont="1" applyFill="1" applyBorder="1" applyAlignment="1" applyProtection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0" xfId="1" applyFill="1"/>
    <xf numFmtId="0" fontId="6" fillId="0" borderId="0" xfId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20" fontId="2" fillId="0" borderId="3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1" fillId="0" borderId="1" xfId="2" applyNumberFormat="1" applyFont="1" applyFill="1" applyBorder="1" applyAlignment="1">
      <alignment wrapText="1"/>
    </xf>
    <xf numFmtId="164" fontId="0" fillId="0" borderId="0" xfId="2" applyNumberFormat="1" applyFont="1" applyFill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20" fontId="0" fillId="0" borderId="1" xfId="0" applyNumberFormat="1" applyFill="1" applyBorder="1" applyAlignment="1">
      <alignment wrapText="1"/>
    </xf>
    <xf numFmtId="164" fontId="0" fillId="0" borderId="1" xfId="2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 applyProtection="1">
      <alignment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3" fillId="0" borderId="0" xfId="0" applyFont="1"/>
    <xf numFmtId="0" fontId="0" fillId="0" borderId="4" xfId="0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google.com/m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8" sqref="A8"/>
    </sheetView>
  </sheetViews>
  <sheetFormatPr defaultRowHeight="15" x14ac:dyDescent="0.25"/>
  <cols>
    <col min="1" max="1" width="87" bestFit="1" customWidth="1"/>
  </cols>
  <sheetData>
    <row r="1" spans="1:8" s="2" customFormat="1" x14ac:dyDescent="0.25">
      <c r="A1" s="15" t="s">
        <v>22</v>
      </c>
      <c r="C1" s="3"/>
      <c r="H1" s="4"/>
    </row>
    <row r="2" spans="1:8" s="2" customFormat="1" x14ac:dyDescent="0.25">
      <c r="A2" s="13"/>
      <c r="C2" s="3"/>
      <c r="H2" s="4"/>
    </row>
    <row r="3" spans="1:8" s="2" customFormat="1" x14ac:dyDescent="0.25">
      <c r="A3" s="15" t="s">
        <v>23</v>
      </c>
      <c r="C3" s="3"/>
      <c r="H3" s="4"/>
    </row>
    <row r="4" spans="1:8" s="2" customFormat="1" x14ac:dyDescent="0.25">
      <c r="A4" s="14" t="s">
        <v>21</v>
      </c>
      <c r="C4" s="3"/>
      <c r="H4" s="4"/>
    </row>
    <row r="5" spans="1:8" s="2" customFormat="1" x14ac:dyDescent="0.25">
      <c r="C5" s="3"/>
      <c r="H5" s="4"/>
    </row>
    <row r="6" spans="1:8" x14ac:dyDescent="0.25">
      <c r="A6" s="42" t="s">
        <v>24</v>
      </c>
    </row>
    <row r="7" spans="1:8" x14ac:dyDescent="0.25">
      <c r="A7" s="38" t="s">
        <v>51</v>
      </c>
    </row>
    <row r="9" spans="1:8" x14ac:dyDescent="0.25">
      <c r="A9" s="42" t="s">
        <v>28</v>
      </c>
    </row>
    <row r="10" spans="1:8" x14ac:dyDescent="0.25">
      <c r="A10" s="14" t="s">
        <v>50</v>
      </c>
    </row>
  </sheetData>
  <hyperlinks>
    <hyperlink ref="A4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80" zoomScaleNormal="80" workbookViewId="0">
      <selection activeCell="M3" sqref="M3:M8"/>
    </sheetView>
  </sheetViews>
  <sheetFormatPr defaultColWidth="30.85546875" defaultRowHeight="15" x14ac:dyDescent="0.25"/>
  <cols>
    <col min="1" max="1" width="9.5703125" style="3" customWidth="1"/>
    <col min="2" max="2" width="40" style="3" bestFit="1" customWidth="1"/>
    <col min="3" max="3" width="34.140625" style="3" bestFit="1" customWidth="1"/>
    <col min="4" max="4" width="17.140625" style="3" bestFit="1" customWidth="1"/>
    <col min="5" max="5" width="13" style="3" bestFit="1" customWidth="1"/>
    <col min="6" max="6" width="16" style="3" bestFit="1" customWidth="1"/>
    <col min="7" max="7" width="21.5703125" style="3" bestFit="1" customWidth="1"/>
    <col min="8" max="8" width="6.85546875" style="33" customWidth="1"/>
    <col min="9" max="9" width="18" style="3" customWidth="1"/>
    <col min="10" max="10" width="13.7109375" style="3" customWidth="1"/>
    <col min="11" max="11" width="8" style="3" bestFit="1" customWidth="1"/>
    <col min="12" max="12" width="11.5703125" style="34" bestFit="1" customWidth="1"/>
    <col min="13" max="13" width="23.7109375" style="3" bestFit="1" customWidth="1"/>
    <col min="14" max="16384" width="30.85546875" style="3"/>
  </cols>
  <sheetData>
    <row r="1" spans="1:13" s="7" customFormat="1" ht="76.5" x14ac:dyDescent="0.2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8</v>
      </c>
      <c r="G1" s="8" t="s">
        <v>15</v>
      </c>
      <c r="H1" s="28" t="s">
        <v>20</v>
      </c>
      <c r="I1" s="10" t="s">
        <v>16</v>
      </c>
      <c r="J1" s="8" t="s">
        <v>5</v>
      </c>
      <c r="K1" s="8" t="s">
        <v>24</v>
      </c>
      <c r="L1" s="18" t="s">
        <v>11</v>
      </c>
      <c r="M1" s="1" t="s">
        <v>26</v>
      </c>
    </row>
    <row r="2" spans="1:13" s="41" customFormat="1" ht="76.5" x14ac:dyDescent="0.2">
      <c r="A2" s="38">
        <v>6</v>
      </c>
      <c r="B2" s="12" t="s">
        <v>31</v>
      </c>
      <c r="C2" s="12" t="s">
        <v>32</v>
      </c>
      <c r="D2" s="12">
        <v>0</v>
      </c>
      <c r="E2" s="12">
        <v>22998448431</v>
      </c>
      <c r="F2" s="12" t="s">
        <v>29</v>
      </c>
      <c r="G2" s="12" t="s">
        <v>33</v>
      </c>
      <c r="H2" s="30">
        <v>1</v>
      </c>
      <c r="I2" s="39" t="s">
        <v>34</v>
      </c>
      <c r="J2" s="12" t="s">
        <v>35</v>
      </c>
      <c r="K2" s="12">
        <v>1</v>
      </c>
      <c r="L2" s="40">
        <v>44159</v>
      </c>
      <c r="M2" s="38" t="s">
        <v>52</v>
      </c>
    </row>
    <row r="3" spans="1:13" s="31" customFormat="1" ht="77.25" x14ac:dyDescent="0.25">
      <c r="A3" s="29">
        <v>7</v>
      </c>
      <c r="B3" s="12" t="s">
        <v>36</v>
      </c>
      <c r="C3" s="12" t="s">
        <v>37</v>
      </c>
      <c r="D3" s="12">
        <v>0</v>
      </c>
      <c r="E3" s="12">
        <v>22998871660</v>
      </c>
      <c r="F3" s="12" t="s">
        <v>29</v>
      </c>
      <c r="G3" s="12" t="s">
        <v>33</v>
      </c>
      <c r="H3" s="30">
        <v>1</v>
      </c>
      <c r="I3" s="12" t="s">
        <v>34</v>
      </c>
      <c r="J3" s="12" t="s">
        <v>35</v>
      </c>
      <c r="K3" s="12">
        <v>1</v>
      </c>
      <c r="L3" s="40">
        <v>44159</v>
      </c>
      <c r="M3" s="38" t="s">
        <v>52</v>
      </c>
    </row>
    <row r="4" spans="1:13" ht="90" x14ac:dyDescent="0.25">
      <c r="A4" s="6">
        <v>9</v>
      </c>
      <c r="B4" s="6" t="s">
        <v>38</v>
      </c>
      <c r="C4" s="6" t="s">
        <v>39</v>
      </c>
      <c r="D4" s="6">
        <v>0</v>
      </c>
      <c r="E4" s="6">
        <v>22998566012</v>
      </c>
      <c r="F4" s="6" t="s">
        <v>29</v>
      </c>
      <c r="G4" s="6" t="s">
        <v>33</v>
      </c>
      <c r="H4" s="32">
        <v>1</v>
      </c>
      <c r="I4" s="6" t="s">
        <v>34</v>
      </c>
      <c r="J4" s="6" t="s">
        <v>35</v>
      </c>
      <c r="K4" s="6">
        <v>1</v>
      </c>
      <c r="L4" s="40">
        <v>44159</v>
      </c>
      <c r="M4" s="38" t="s">
        <v>52</v>
      </c>
    </row>
    <row r="5" spans="1:13" ht="90" x14ac:dyDescent="0.25">
      <c r="A5" s="6">
        <v>10</v>
      </c>
      <c r="B5" s="6" t="s">
        <v>40</v>
      </c>
      <c r="C5" s="6" t="s">
        <v>41</v>
      </c>
      <c r="D5" s="6">
        <v>32999455325</v>
      </c>
      <c r="E5" s="6">
        <v>32998040960</v>
      </c>
      <c r="F5" s="6" t="s">
        <v>29</v>
      </c>
      <c r="G5" s="6" t="s">
        <v>33</v>
      </c>
      <c r="H5" s="32">
        <v>1</v>
      </c>
      <c r="I5" s="6" t="s">
        <v>34</v>
      </c>
      <c r="J5" s="6" t="s">
        <v>35</v>
      </c>
      <c r="K5" s="6">
        <v>1</v>
      </c>
      <c r="L5" s="40">
        <v>44159</v>
      </c>
      <c r="M5" s="38" t="s">
        <v>52</v>
      </c>
    </row>
    <row r="6" spans="1:13" ht="75" x14ac:dyDescent="0.25">
      <c r="A6" s="6">
        <v>3</v>
      </c>
      <c r="B6" s="6" t="s">
        <v>42</v>
      </c>
      <c r="C6" s="6" t="s">
        <v>43</v>
      </c>
      <c r="D6" s="6">
        <v>0</v>
      </c>
      <c r="E6" s="6">
        <v>22997423061</v>
      </c>
      <c r="F6" s="6" t="s">
        <v>30</v>
      </c>
      <c r="G6" s="6" t="s">
        <v>44</v>
      </c>
      <c r="H6" s="32">
        <v>1</v>
      </c>
      <c r="I6" s="6" t="s">
        <v>34</v>
      </c>
      <c r="J6" s="6" t="s">
        <v>35</v>
      </c>
      <c r="K6" s="6">
        <v>1</v>
      </c>
      <c r="L6" s="40">
        <v>44159</v>
      </c>
      <c r="M6" s="38" t="s">
        <v>52</v>
      </c>
    </row>
    <row r="7" spans="1:13" ht="75" x14ac:dyDescent="0.25">
      <c r="A7" s="6">
        <v>5</v>
      </c>
      <c r="B7" s="6" t="s">
        <v>45</v>
      </c>
      <c r="C7" s="6" t="s">
        <v>46</v>
      </c>
      <c r="D7" s="6">
        <v>0</v>
      </c>
      <c r="E7" s="6">
        <v>22998449995</v>
      </c>
      <c r="F7" s="6" t="s">
        <v>30</v>
      </c>
      <c r="G7" s="6" t="s">
        <v>44</v>
      </c>
      <c r="H7" s="32">
        <v>1</v>
      </c>
      <c r="I7" s="6" t="s">
        <v>34</v>
      </c>
      <c r="J7" s="6" t="s">
        <v>35</v>
      </c>
      <c r="K7" s="6">
        <v>1</v>
      </c>
      <c r="L7" s="40">
        <v>44159</v>
      </c>
      <c r="M7" s="38" t="s">
        <v>52</v>
      </c>
    </row>
    <row r="8" spans="1:13" ht="75" x14ac:dyDescent="0.25">
      <c r="A8" s="6">
        <v>13</v>
      </c>
      <c r="B8" s="6" t="s">
        <v>47</v>
      </c>
      <c r="C8" s="6" t="s">
        <v>48</v>
      </c>
      <c r="D8" s="6" t="s">
        <v>49</v>
      </c>
      <c r="E8" s="6">
        <v>22999960135</v>
      </c>
      <c r="F8" s="6" t="s">
        <v>30</v>
      </c>
      <c r="G8" s="6" t="s">
        <v>44</v>
      </c>
      <c r="H8" s="32">
        <v>1</v>
      </c>
      <c r="I8" s="6" t="s">
        <v>34</v>
      </c>
      <c r="J8" s="6" t="s">
        <v>35</v>
      </c>
      <c r="K8" s="6">
        <v>1</v>
      </c>
      <c r="L8" s="40">
        <v>44159</v>
      </c>
      <c r="M8" s="38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80" zoomScaleNormal="80" workbookViewId="0">
      <selection activeCell="P2" sqref="P2"/>
    </sheetView>
  </sheetViews>
  <sheetFormatPr defaultRowHeight="15" x14ac:dyDescent="0.25"/>
  <cols>
    <col min="1" max="1" width="9.5703125" style="3" customWidth="1"/>
    <col min="2" max="2" width="18.140625" style="2" customWidth="1"/>
    <col min="3" max="3" width="27.7109375" style="3" customWidth="1"/>
    <col min="4" max="4" width="15.28515625" style="2" customWidth="1"/>
    <col min="5" max="5" width="13" style="2" bestFit="1" customWidth="1"/>
    <col min="6" max="6" width="19.42578125" style="3" customWidth="1"/>
    <col min="7" max="7" width="28.28515625" style="2" customWidth="1"/>
    <col min="8" max="8" width="6.140625" style="4" customWidth="1"/>
    <col min="9" max="9" width="17.140625" style="2" customWidth="1"/>
    <col min="10" max="10" width="12.42578125" style="3" customWidth="1"/>
    <col min="11" max="11" width="10.85546875" style="17" bestFit="1" customWidth="1"/>
    <col min="12" max="12" width="8.5703125" style="2" bestFit="1" customWidth="1"/>
    <col min="13" max="13" width="9.85546875" style="2" bestFit="1" customWidth="1"/>
    <col min="14" max="14" width="11" style="3" customWidth="1"/>
    <col min="15" max="15" width="10.7109375" style="3" customWidth="1"/>
    <col min="16" max="16" width="10.5703125" style="27" bestFit="1" customWidth="1"/>
    <col min="17" max="16384" width="9.140625" style="2"/>
  </cols>
  <sheetData>
    <row r="1" spans="1:16" s="3" customFormat="1" ht="26.25" x14ac:dyDescent="0.25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8</v>
      </c>
      <c r="G1" s="8" t="s">
        <v>15</v>
      </c>
      <c r="H1" s="9" t="s">
        <v>20</v>
      </c>
      <c r="I1" s="10" t="s">
        <v>16</v>
      </c>
      <c r="J1" s="8" t="s">
        <v>5</v>
      </c>
      <c r="K1" s="16" t="s">
        <v>11</v>
      </c>
      <c r="L1" s="1" t="s">
        <v>6</v>
      </c>
      <c r="M1" s="1" t="s">
        <v>7</v>
      </c>
      <c r="N1" s="1" t="s">
        <v>17</v>
      </c>
      <c r="O1" s="1" t="s">
        <v>18</v>
      </c>
      <c r="P1" s="26" t="s">
        <v>19</v>
      </c>
    </row>
    <row r="2" spans="1:16" ht="64.5" x14ac:dyDescent="0.25">
      <c r="A2" s="38">
        <v>6</v>
      </c>
      <c r="B2" s="11" t="str">
        <f>VLOOKUP(A2,'Banca X'!$A$1:$M$8,2,FALSE)</f>
        <v>carolinephsouza@gmail.com</v>
      </c>
      <c r="C2" s="12" t="str">
        <f>VLOOKUP(A2,'Banca X'!$A$1:$M$8,3,FALSE)</f>
        <v>Caroline Pereira Henrique de Souza</v>
      </c>
      <c r="D2" s="11">
        <f>VLOOKUP(A2,'Banca X'!$A$1:$M$8,4,FALSE)</f>
        <v>0</v>
      </c>
      <c r="E2" s="11">
        <f>VLOOKUP(A2,'Banca X'!$A$1:$M$8,5,FALSE)</f>
        <v>22998448431</v>
      </c>
      <c r="F2" s="12" t="str">
        <f>VLOOKUP(A2,'Banca X'!$A$1:$M$8,6,FALSE)</f>
        <v>MARCOS SARMET MOREIRA DE BARROS SALOMÃO</v>
      </c>
      <c r="G2" s="12" t="str">
        <f>VLOOKUP(A2,'Banca X'!$A$1:$M$8,7,FALSE)</f>
        <v>Como conservar os peixes ameaçados da extinção na região do Domínio das Ilhas Fluviais:“arca de Noé” contemporânea FASE 2</v>
      </c>
      <c r="H2" s="11">
        <f>VLOOKUP(A2,'Banca X'!$A$1:$M$8,8,FALSE)</f>
        <v>1</v>
      </c>
      <c r="I2" s="12" t="str">
        <f>VLOOKUP(A2,'Banca X'!$A$1:$M$8,9,FALSE)</f>
        <v>Bolsa Extensão Discente UENF</v>
      </c>
      <c r="J2" s="12" t="str">
        <f>VLOOKUP(A2,'Banca X'!$A$1:$M$8,10,FALSE)</f>
        <v>Discente</v>
      </c>
      <c r="K2" s="35">
        <f>VLOOKUP(A2,'Banca X'!$A$1:$M$8,12,FALSE)</f>
        <v>44159</v>
      </c>
      <c r="L2" s="36">
        <v>0.375</v>
      </c>
      <c r="M2" s="36">
        <v>0.38194444444444442</v>
      </c>
      <c r="N2" s="6">
        <v>0</v>
      </c>
      <c r="O2" s="6">
        <v>0</v>
      </c>
      <c r="P2" s="37">
        <f t="shared" ref="P2" si="0">O2+N2</f>
        <v>0</v>
      </c>
    </row>
    <row r="3" spans="1:16" ht="64.5" x14ac:dyDescent="0.25">
      <c r="A3" s="29">
        <v>7</v>
      </c>
      <c r="B3" s="11" t="str">
        <f>VLOOKUP(A3,'Banca X'!$A$1:$M$8,2,FALSE)</f>
        <v>andersoncordeiro59@gmail.com</v>
      </c>
      <c r="C3" s="12" t="str">
        <f>VLOOKUP(A3,'Banca X'!$A$1:$M$8,3,FALSE)</f>
        <v>Anderson Cordeiro de Oliveira Peris</v>
      </c>
      <c r="D3" s="11">
        <f>VLOOKUP(A3,'Banca X'!$A$1:$M$8,4,FALSE)</f>
        <v>0</v>
      </c>
      <c r="E3" s="11">
        <f>VLOOKUP(A3,'Banca X'!$A$1:$M$8,5,FALSE)</f>
        <v>22998871660</v>
      </c>
      <c r="F3" s="12" t="str">
        <f>VLOOKUP(A3,'Banca X'!$A$1:$M$8,6,FALSE)</f>
        <v>MARCOS SARMET MOREIRA DE BARROS SALOMÃO</v>
      </c>
      <c r="G3" s="12" t="str">
        <f>VLOOKUP(A3,'Banca X'!$A$1:$M$8,7,FALSE)</f>
        <v>Como conservar os peixes ameaçados da extinção na região do Domínio das Ilhas Fluviais:“arca de Noé” contemporânea FASE 2</v>
      </c>
      <c r="H3" s="11">
        <f>VLOOKUP(A3,'Banca X'!$A$1:$M$8,8,FALSE)</f>
        <v>1</v>
      </c>
      <c r="I3" s="12" t="str">
        <f>VLOOKUP(A3,'Banca X'!$A$1:$M$8,9,FALSE)</f>
        <v>Bolsa Extensão Discente UENF</v>
      </c>
      <c r="J3" s="12" t="str">
        <f>VLOOKUP(A3,'Banca X'!$A$1:$M$8,10,FALSE)</f>
        <v>Discente</v>
      </c>
      <c r="K3" s="35">
        <f>VLOOKUP(A3,'Banca X'!$A$1:$M$8,12,FALSE)</f>
        <v>44159</v>
      </c>
      <c r="L3" s="36">
        <v>0.38194444444444442</v>
      </c>
      <c r="M3" s="36">
        <v>0.3888888888888889</v>
      </c>
      <c r="N3" s="6">
        <v>0</v>
      </c>
      <c r="O3" s="6">
        <v>0</v>
      </c>
      <c r="P3" s="37">
        <f t="shared" ref="P3:P8" si="1">O3+N3</f>
        <v>0</v>
      </c>
    </row>
    <row r="4" spans="1:16" ht="64.5" x14ac:dyDescent="0.25">
      <c r="A4" s="6">
        <v>9</v>
      </c>
      <c r="B4" s="11" t="str">
        <f>VLOOKUP(A4,'Banca X'!$A$1:$M$8,2,FALSE)</f>
        <v>darinharodrigues27@gmail.com</v>
      </c>
      <c r="C4" s="12" t="str">
        <f>VLOOKUP(A4,'Banca X'!$A$1:$M$8,3,FALSE)</f>
        <v>Dara Rodrigues Gomes</v>
      </c>
      <c r="D4" s="11">
        <f>VLOOKUP(A4,'Banca X'!$A$1:$M$8,4,FALSE)</f>
        <v>0</v>
      </c>
      <c r="E4" s="11">
        <f>VLOOKUP(A4,'Banca X'!$A$1:$M$8,5,FALSE)</f>
        <v>22998566012</v>
      </c>
      <c r="F4" s="12" t="str">
        <f>VLOOKUP(A4,'Banca X'!$A$1:$M$8,6,FALSE)</f>
        <v>MARCOS SARMET MOREIRA DE BARROS SALOMÃO</v>
      </c>
      <c r="G4" s="12" t="str">
        <f>VLOOKUP(A4,'Banca X'!$A$1:$M$8,7,FALSE)</f>
        <v>Como conservar os peixes ameaçados da extinção na região do Domínio das Ilhas Fluviais:“arca de Noé” contemporânea FASE 2</v>
      </c>
      <c r="H4" s="11">
        <f>VLOOKUP(A4,'Banca X'!$A$1:$M$8,8,FALSE)</f>
        <v>1</v>
      </c>
      <c r="I4" s="12" t="str">
        <f>VLOOKUP(A4,'Banca X'!$A$1:$M$8,9,FALSE)</f>
        <v>Bolsa Extensão Discente UENF</v>
      </c>
      <c r="J4" s="12" t="str">
        <f>VLOOKUP(A4,'Banca X'!$A$1:$M$8,10,FALSE)</f>
        <v>Discente</v>
      </c>
      <c r="K4" s="35">
        <f>VLOOKUP(A4,'Banca X'!$A$1:$M$8,12,FALSE)</f>
        <v>44159</v>
      </c>
      <c r="L4" s="36">
        <v>0.38888888888888901</v>
      </c>
      <c r="M4" s="36">
        <v>0.39583333333333298</v>
      </c>
      <c r="N4" s="6">
        <v>0</v>
      </c>
      <c r="O4" s="6">
        <v>0</v>
      </c>
      <c r="P4" s="37">
        <f t="shared" si="1"/>
        <v>0</v>
      </c>
    </row>
    <row r="5" spans="1:16" ht="64.5" x14ac:dyDescent="0.25">
      <c r="A5" s="6">
        <v>10</v>
      </c>
      <c r="B5" s="11" t="str">
        <f>VLOOKUP(A5,'Banca X'!$A$1:$M$8,2,FALSE)</f>
        <v>fernando.aguiarg@gmail.com</v>
      </c>
      <c r="C5" s="12" t="str">
        <f>VLOOKUP(A5,'Banca X'!$A$1:$M$8,3,FALSE)</f>
        <v>Fernando Aguiar Gomes</v>
      </c>
      <c r="D5" s="11">
        <f>VLOOKUP(A5,'Banca X'!$A$1:$M$8,4,FALSE)</f>
        <v>32999455325</v>
      </c>
      <c r="E5" s="11">
        <f>VLOOKUP(A5,'Banca X'!$A$1:$M$8,5,FALSE)</f>
        <v>32998040960</v>
      </c>
      <c r="F5" s="12" t="str">
        <f>VLOOKUP(A5,'Banca X'!$A$1:$M$8,6,FALSE)</f>
        <v>MARCOS SARMET MOREIRA DE BARROS SALOMÃO</v>
      </c>
      <c r="G5" s="12" t="str">
        <f>VLOOKUP(A5,'Banca X'!$A$1:$M$8,7,FALSE)</f>
        <v>Como conservar os peixes ameaçados da extinção na região do Domínio das Ilhas Fluviais:“arca de Noé” contemporânea FASE 2</v>
      </c>
      <c r="H5" s="11">
        <f>VLOOKUP(A5,'Banca X'!$A$1:$M$8,8,FALSE)</f>
        <v>1</v>
      </c>
      <c r="I5" s="12" t="str">
        <f>VLOOKUP(A5,'Banca X'!$A$1:$M$8,9,FALSE)</f>
        <v>Bolsa Extensão Discente UENF</v>
      </c>
      <c r="J5" s="12" t="str">
        <f>VLOOKUP(A5,'Banca X'!$A$1:$M$8,10,FALSE)</f>
        <v>Discente</v>
      </c>
      <c r="K5" s="35">
        <f>VLOOKUP(A5,'Banca X'!$A$1:$M$8,12,FALSE)</f>
        <v>44159</v>
      </c>
      <c r="L5" s="36">
        <v>0.39583333333333298</v>
      </c>
      <c r="M5" s="36">
        <v>0.40277777777777801</v>
      </c>
      <c r="N5" s="6">
        <v>0</v>
      </c>
      <c r="O5" s="6">
        <v>0</v>
      </c>
      <c r="P5" s="37">
        <f t="shared" si="1"/>
        <v>0</v>
      </c>
    </row>
    <row r="6" spans="1:16" ht="39" x14ac:dyDescent="0.25">
      <c r="A6" s="6">
        <v>3</v>
      </c>
      <c r="B6" s="11" t="str">
        <f>VLOOKUP(A6,'Banca X'!$A$1:$M$8,2,FALSE)</f>
        <v>jocianefrans@gmail.com</v>
      </c>
      <c r="C6" s="12" t="str">
        <f>VLOOKUP(A6,'Banca X'!$A$1:$M$8,3,FALSE)</f>
        <v xml:space="preserve">Jociane França da Silva </v>
      </c>
      <c r="D6" s="11">
        <f>VLOOKUP(A6,'Banca X'!$A$1:$M$8,4,FALSE)</f>
        <v>0</v>
      </c>
      <c r="E6" s="11">
        <f>VLOOKUP(A6,'Banca X'!$A$1:$M$8,5,FALSE)</f>
        <v>22997423061</v>
      </c>
      <c r="F6" s="12" t="str">
        <f>VLOOKUP(A6,'Banca X'!$A$1:$M$8,6,FALSE)</f>
        <v>PAULO PEDROSA</v>
      </c>
      <c r="G6" s="12" t="str">
        <f>VLOOKUP(A6,'Banca X'!$A$1:$M$8,7,FALSE)</f>
        <v>O Rio Paraíba do Sul é nosso: Somente com informação a cidadania ambiental será plena!</v>
      </c>
      <c r="H6" s="11">
        <f>VLOOKUP(A6,'Banca X'!$A$1:$M$8,8,FALSE)</f>
        <v>1</v>
      </c>
      <c r="I6" s="12" t="str">
        <f>VLOOKUP(A6,'Banca X'!$A$1:$M$8,9,FALSE)</f>
        <v>Bolsa Extensão Discente UENF</v>
      </c>
      <c r="J6" s="12" t="str">
        <f>VLOOKUP(A6,'Banca X'!$A$1:$M$8,10,FALSE)</f>
        <v>Discente</v>
      </c>
      <c r="K6" s="35">
        <f>VLOOKUP(A6,'Banca X'!$A$1:$M$8,12,FALSE)</f>
        <v>44159</v>
      </c>
      <c r="L6" s="36">
        <v>0.40277777777777801</v>
      </c>
      <c r="M6" s="36">
        <v>0.40972222222222199</v>
      </c>
      <c r="N6" s="6">
        <v>0</v>
      </c>
      <c r="O6" s="6">
        <v>0</v>
      </c>
      <c r="P6" s="37">
        <f t="shared" si="1"/>
        <v>0</v>
      </c>
    </row>
    <row r="7" spans="1:16" ht="39" x14ac:dyDescent="0.25">
      <c r="A7" s="6">
        <v>5</v>
      </c>
      <c r="B7" s="11" t="str">
        <f>VLOOKUP(A7,'Banca X'!$A$1:$M$8,2,FALSE)</f>
        <v>liznunes321@gmail.com</v>
      </c>
      <c r="C7" s="12" t="str">
        <f>VLOOKUP(A7,'Banca X'!$A$1:$M$8,3,FALSE)</f>
        <v>Liz Nunes da Costa</v>
      </c>
      <c r="D7" s="11">
        <f>VLOOKUP(A7,'Banca X'!$A$1:$M$8,4,FALSE)</f>
        <v>0</v>
      </c>
      <c r="E7" s="11">
        <f>VLOOKUP(A7,'Banca X'!$A$1:$M$8,5,FALSE)</f>
        <v>22998449995</v>
      </c>
      <c r="F7" s="12" t="str">
        <f>VLOOKUP(A7,'Banca X'!$A$1:$M$8,6,FALSE)</f>
        <v>PAULO PEDROSA</v>
      </c>
      <c r="G7" s="12" t="str">
        <f>VLOOKUP(A7,'Banca X'!$A$1:$M$8,7,FALSE)</f>
        <v>O Rio Paraíba do Sul é nosso: Somente com informação a cidadania ambiental será plena!</v>
      </c>
      <c r="H7" s="11">
        <f>VLOOKUP(A7,'Banca X'!$A$1:$M$8,8,FALSE)</f>
        <v>1</v>
      </c>
      <c r="I7" s="12" t="str">
        <f>VLOOKUP(A7,'Banca X'!$A$1:$M$8,9,FALSE)</f>
        <v>Bolsa Extensão Discente UENF</v>
      </c>
      <c r="J7" s="12" t="str">
        <f>VLOOKUP(A7,'Banca X'!$A$1:$M$8,10,FALSE)</f>
        <v>Discente</v>
      </c>
      <c r="K7" s="35">
        <f>VLOOKUP(A7,'Banca X'!$A$1:$M$8,12,FALSE)</f>
        <v>44159</v>
      </c>
      <c r="L7" s="36">
        <v>0.40972222222222199</v>
      </c>
      <c r="M7" s="36">
        <v>0.41666666666666702</v>
      </c>
      <c r="N7" s="6">
        <v>0</v>
      </c>
      <c r="O7" s="6">
        <v>0</v>
      </c>
      <c r="P7" s="37">
        <f t="shared" si="1"/>
        <v>0</v>
      </c>
    </row>
    <row r="8" spans="1:16" ht="39" x14ac:dyDescent="0.25">
      <c r="A8" s="6">
        <v>13</v>
      </c>
      <c r="B8" s="11" t="str">
        <f>VLOOKUP(A8,'Banca X'!$A$1:$M$8,2,FALSE)</f>
        <v>kerolayneos16@hotmail.com</v>
      </c>
      <c r="C8" s="12" t="str">
        <f>VLOOKUP(A8,'Banca X'!$A$1:$M$8,3,FALSE)</f>
        <v>Kerolayne de Oliveira da Silva</v>
      </c>
      <c r="D8" s="11" t="str">
        <f>VLOOKUP(A8,'Banca X'!$A$1:$M$8,4,FALSE)</f>
        <v>+5522999960135</v>
      </c>
      <c r="E8" s="11">
        <f>VLOOKUP(A8,'Banca X'!$A$1:$M$8,5,FALSE)</f>
        <v>22999960135</v>
      </c>
      <c r="F8" s="12" t="str">
        <f>VLOOKUP(A8,'Banca X'!$A$1:$M$8,6,FALSE)</f>
        <v>PAULO PEDROSA</v>
      </c>
      <c r="G8" s="12" t="str">
        <f>VLOOKUP(A8,'Banca X'!$A$1:$M$8,7,FALSE)</f>
        <v>O Rio Paraíba do Sul é nosso: Somente com informação a cidadania ambiental será plena!</v>
      </c>
      <c r="H8" s="11">
        <f>VLOOKUP(A8,'Banca X'!$A$1:$M$8,8,FALSE)</f>
        <v>1</v>
      </c>
      <c r="I8" s="12" t="str">
        <f>VLOOKUP(A8,'Banca X'!$A$1:$M$8,9,FALSE)</f>
        <v>Bolsa Extensão Discente UENF</v>
      </c>
      <c r="J8" s="12" t="str">
        <f>VLOOKUP(A8,'Banca X'!$A$1:$M$8,10,FALSE)</f>
        <v>Discente</v>
      </c>
      <c r="K8" s="35">
        <f>VLOOKUP(A8,'Banca X'!$A$1:$M$8,12,FALSE)</f>
        <v>44159</v>
      </c>
      <c r="L8" s="36">
        <v>0.41666666666666702</v>
      </c>
      <c r="M8" s="36">
        <v>0.42361111111111099</v>
      </c>
      <c r="N8" s="6">
        <v>0</v>
      </c>
      <c r="O8" s="6">
        <v>0</v>
      </c>
      <c r="P8" s="37">
        <f t="shared" si="1"/>
        <v>0</v>
      </c>
    </row>
  </sheetData>
  <sortState ref="A2:P22">
    <sortCondition ref="G2:G22"/>
    <sortCondition ref="H2:H22"/>
    <sortCondition descending="1" ref="P2:P2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workbookViewId="0">
      <selection activeCell="C1" sqref="C1:H1"/>
    </sheetView>
  </sheetViews>
  <sheetFormatPr defaultColWidth="54.85546875" defaultRowHeight="15" x14ac:dyDescent="0.25"/>
  <cols>
    <col min="1" max="1" width="9.7109375" style="3" bestFit="1" customWidth="1"/>
    <col min="2" max="2" width="31.28515625" style="3" customWidth="1"/>
    <col min="3" max="3" width="15.42578125" style="3" customWidth="1"/>
    <col min="4" max="4" width="44.7109375" style="3" customWidth="1"/>
    <col min="5" max="5" width="19.42578125" style="3" bestFit="1" customWidth="1"/>
    <col min="6" max="6" width="10.7109375" style="3" bestFit="1" customWidth="1"/>
    <col min="7" max="7" width="6.7109375" style="3" bestFit="1" customWidth="1"/>
    <col min="8" max="8" width="5.5703125" style="3" bestFit="1" customWidth="1"/>
    <col min="9" max="9" width="5.5703125" style="3" hidden="1" customWidth="1"/>
    <col min="10" max="16384" width="54.85546875" style="3"/>
  </cols>
  <sheetData>
    <row r="1" spans="1:9" ht="15" customHeight="1" x14ac:dyDescent="0.25">
      <c r="A1" s="20"/>
      <c r="B1" s="21" t="s">
        <v>14</v>
      </c>
      <c r="C1" s="47" t="str">
        <f>Info!A7</f>
        <v>MARCOS SARMET M. DE BARROS SALOMÃO; PAULO PEDROSA; ALBA LUCÍNIA PEIXOTO</v>
      </c>
      <c r="D1" s="48"/>
      <c r="E1" s="48"/>
      <c r="F1" s="48"/>
      <c r="G1" s="48"/>
      <c r="H1" s="49"/>
      <c r="I1" s="22"/>
    </row>
    <row r="2" spans="1:9" ht="15" customHeight="1" x14ac:dyDescent="0.25">
      <c r="A2" s="23"/>
      <c r="B2" s="43"/>
      <c r="C2" s="50"/>
      <c r="D2" s="51"/>
      <c r="E2" s="51"/>
      <c r="F2" s="51"/>
      <c r="G2" s="51"/>
      <c r="H2" s="52"/>
      <c r="I2" s="25"/>
    </row>
    <row r="3" spans="1:9" ht="15" customHeight="1" x14ac:dyDescent="0.25">
      <c r="A3" s="23"/>
      <c r="B3" s="43"/>
      <c r="C3" s="50"/>
      <c r="D3" s="51"/>
      <c r="E3" s="51"/>
      <c r="F3" s="51"/>
      <c r="G3" s="51"/>
      <c r="H3" s="52"/>
      <c r="I3" s="25"/>
    </row>
    <row r="4" spans="1:9" x14ac:dyDescent="0.25">
      <c r="A4" s="23"/>
      <c r="B4" s="43"/>
      <c r="C4" s="50"/>
      <c r="D4" s="51"/>
      <c r="E4" s="51"/>
      <c r="F4" s="51"/>
      <c r="G4" s="51"/>
      <c r="H4" s="52"/>
      <c r="I4" s="25"/>
    </row>
    <row r="5" spans="1:9" x14ac:dyDescent="0.25">
      <c r="A5" s="23"/>
      <c r="B5" s="43"/>
      <c r="C5" s="50"/>
      <c r="D5" s="51"/>
      <c r="E5" s="51"/>
      <c r="F5" s="51"/>
      <c r="G5" s="51"/>
      <c r="H5" s="52"/>
      <c r="I5" s="25"/>
    </row>
    <row r="6" spans="1:9" ht="75.75" customHeight="1" x14ac:dyDescent="0.25">
      <c r="A6" s="24"/>
      <c r="B6" s="43"/>
      <c r="C6" s="44" t="s">
        <v>27</v>
      </c>
      <c r="D6" s="45"/>
      <c r="E6" s="45"/>
      <c r="F6" s="45"/>
      <c r="G6" s="45"/>
      <c r="H6" s="46"/>
      <c r="I6" s="6"/>
    </row>
    <row r="7" spans="1:9" x14ac:dyDescent="0.25">
      <c r="A7" s="5" t="s">
        <v>25</v>
      </c>
      <c r="B7" s="1" t="s">
        <v>8</v>
      </c>
      <c r="C7" s="1" t="s">
        <v>9</v>
      </c>
      <c r="D7" s="1" t="s">
        <v>10</v>
      </c>
      <c r="E7" s="1" t="s">
        <v>5</v>
      </c>
      <c r="F7" s="1" t="s">
        <v>11</v>
      </c>
      <c r="G7" s="1" t="s">
        <v>12</v>
      </c>
      <c r="H7" s="1" t="s">
        <v>13</v>
      </c>
      <c r="I7" s="19">
        <v>6.9444444444444441E-3</v>
      </c>
    </row>
    <row r="8" spans="1:9" ht="38.25" customHeight="1" x14ac:dyDescent="0.25">
      <c r="A8" s="38">
        <v>6</v>
      </c>
      <c r="B8" s="12" t="str">
        <f>VLOOKUP(A8,'Turno 1'!$A$1:$P$8,6,FALSE)</f>
        <v>MARCOS SARMET MOREIRA DE BARROS SALOMÃO</v>
      </c>
      <c r="C8" s="12" t="str">
        <f>VLOOKUP(A8,'Turno 1'!$A$1:$P$8,9,FALSE)</f>
        <v>Bolsa Extensão Discente UENF</v>
      </c>
      <c r="D8" s="11" t="str">
        <f>VLOOKUP(A8,'Turno 1'!$A$1:$P$8,3,FALSE)</f>
        <v>Caroline Pereira Henrique de Souza</v>
      </c>
      <c r="E8" s="12" t="str">
        <f>VLOOKUP(A8,'Turno 1'!$A$1:$P$8,10,FALSE)</f>
        <v>Discente</v>
      </c>
      <c r="F8" s="35">
        <f>VLOOKUP(A8,'Turno 1'!$A$1:$P$8,11,FALSE)</f>
        <v>44159</v>
      </c>
      <c r="G8" s="36">
        <f>VLOOKUP(A8,'Turno 1'!$A$1:$P$8,12,FALSE)</f>
        <v>0.375</v>
      </c>
      <c r="H8" s="36">
        <f>VLOOKUP(A8,'Turno 1'!$A$1:$P$8,13,FALSE)</f>
        <v>0.38194444444444442</v>
      </c>
    </row>
    <row r="9" spans="1:9" ht="26.25" x14ac:dyDescent="0.25">
      <c r="A9" s="29">
        <v>7</v>
      </c>
      <c r="B9" s="12" t="str">
        <f>VLOOKUP(A9,'Turno 1'!$A$1:$P$8,6,FALSE)</f>
        <v>MARCOS SARMET MOREIRA DE BARROS SALOMÃO</v>
      </c>
      <c r="C9" s="12" t="str">
        <f>VLOOKUP(A9,'Turno 1'!$A$1:$P$8,9,FALSE)</f>
        <v>Bolsa Extensão Discente UENF</v>
      </c>
      <c r="D9" s="11" t="str">
        <f>VLOOKUP(A9,'Turno 1'!$A$1:$P$8,3,FALSE)</f>
        <v>Anderson Cordeiro de Oliveira Peris</v>
      </c>
      <c r="E9" s="12" t="str">
        <f>VLOOKUP(A9,'Turno 1'!$A$1:$P$8,10,FALSE)</f>
        <v>Discente</v>
      </c>
      <c r="F9" s="35">
        <f>VLOOKUP(A9,'Turno 1'!$A$1:$P$8,11,FALSE)</f>
        <v>44159</v>
      </c>
      <c r="G9" s="36">
        <f>VLOOKUP(A9,'Turno 1'!$A$1:$P$8,12,FALSE)</f>
        <v>0.38194444444444442</v>
      </c>
      <c r="H9" s="36">
        <f>VLOOKUP(A9,'Turno 1'!$A$1:$P$8,13,FALSE)</f>
        <v>0.3888888888888889</v>
      </c>
    </row>
    <row r="10" spans="1:9" ht="26.25" x14ac:dyDescent="0.25">
      <c r="A10" s="6">
        <v>9</v>
      </c>
      <c r="B10" s="12" t="str">
        <f>VLOOKUP(A10,'Turno 1'!$A$1:$P$8,6,FALSE)</f>
        <v>MARCOS SARMET MOREIRA DE BARROS SALOMÃO</v>
      </c>
      <c r="C10" s="12" t="str">
        <f>VLOOKUP(A10,'Turno 1'!$A$1:$P$8,9,FALSE)</f>
        <v>Bolsa Extensão Discente UENF</v>
      </c>
      <c r="D10" s="11" t="str">
        <f>VLOOKUP(A10,'Turno 1'!$A$1:$P$8,3,FALSE)</f>
        <v>Dara Rodrigues Gomes</v>
      </c>
      <c r="E10" s="12" t="str">
        <f>VLOOKUP(A10,'Turno 1'!$A$1:$P$8,10,FALSE)</f>
        <v>Discente</v>
      </c>
      <c r="F10" s="35">
        <f>VLOOKUP(A10,'Turno 1'!$A$1:$P$8,11,FALSE)</f>
        <v>44159</v>
      </c>
      <c r="G10" s="36">
        <f>VLOOKUP(A10,'Turno 1'!$A$1:$P$8,12,FALSE)</f>
        <v>0.38888888888888901</v>
      </c>
      <c r="H10" s="36">
        <f>VLOOKUP(A10,'Turno 1'!$A$1:$P$8,13,FALSE)</f>
        <v>0.39583333333333298</v>
      </c>
    </row>
    <row r="11" spans="1:9" ht="26.25" x14ac:dyDescent="0.25">
      <c r="A11" s="6">
        <v>10</v>
      </c>
      <c r="B11" s="12" t="str">
        <f>VLOOKUP(A11,'Turno 1'!$A$1:$P$8,6,FALSE)</f>
        <v>MARCOS SARMET MOREIRA DE BARROS SALOMÃO</v>
      </c>
      <c r="C11" s="12" t="str">
        <f>VLOOKUP(A11,'Turno 1'!$A$1:$P$8,9,FALSE)</f>
        <v>Bolsa Extensão Discente UENF</v>
      </c>
      <c r="D11" s="11" t="str">
        <f>VLOOKUP(A11,'Turno 1'!$A$1:$P$8,3,FALSE)</f>
        <v>Fernando Aguiar Gomes</v>
      </c>
      <c r="E11" s="12" t="str">
        <f>VLOOKUP(A11,'Turno 1'!$A$1:$P$8,10,FALSE)</f>
        <v>Discente</v>
      </c>
      <c r="F11" s="35">
        <f>VLOOKUP(A11,'Turno 1'!$A$1:$P$8,11,FALSE)</f>
        <v>44159</v>
      </c>
      <c r="G11" s="36">
        <f>VLOOKUP(A11,'Turno 1'!$A$1:$P$8,12,FALSE)</f>
        <v>0.39583333333333298</v>
      </c>
      <c r="H11" s="36">
        <f>VLOOKUP(A11,'Turno 1'!$A$1:$P$8,13,FALSE)</f>
        <v>0.40277777777777801</v>
      </c>
    </row>
    <row r="12" spans="1:9" ht="26.25" x14ac:dyDescent="0.25">
      <c r="A12" s="6">
        <v>3</v>
      </c>
      <c r="B12" s="12" t="str">
        <f>VLOOKUP(A12,'Turno 1'!$A$1:$P$8,6,FALSE)</f>
        <v>PAULO PEDROSA</v>
      </c>
      <c r="C12" s="12" t="str">
        <f>VLOOKUP(A12,'Turno 1'!$A$1:$P$8,9,FALSE)</f>
        <v>Bolsa Extensão Discente UENF</v>
      </c>
      <c r="D12" s="11" t="str">
        <f>VLOOKUP(A12,'Turno 1'!$A$1:$P$8,3,FALSE)</f>
        <v xml:space="preserve">Jociane França da Silva </v>
      </c>
      <c r="E12" s="12" t="str">
        <f>VLOOKUP(A12,'Turno 1'!$A$1:$P$8,10,FALSE)</f>
        <v>Discente</v>
      </c>
      <c r="F12" s="35">
        <f>VLOOKUP(A12,'Turno 1'!$A$1:$P$8,11,FALSE)</f>
        <v>44159</v>
      </c>
      <c r="G12" s="36">
        <f>VLOOKUP(A12,'Turno 1'!$A$1:$P$8,12,FALSE)</f>
        <v>0.40277777777777801</v>
      </c>
      <c r="H12" s="36">
        <f>VLOOKUP(A12,'Turno 1'!$A$1:$P$8,13,FALSE)</f>
        <v>0.40972222222222199</v>
      </c>
    </row>
    <row r="13" spans="1:9" ht="26.25" x14ac:dyDescent="0.25">
      <c r="A13" s="6">
        <v>5</v>
      </c>
      <c r="B13" s="12" t="str">
        <f>VLOOKUP(A13,'Turno 1'!$A$1:$P$8,6,FALSE)</f>
        <v>PAULO PEDROSA</v>
      </c>
      <c r="C13" s="12" t="str">
        <f>VLOOKUP(A13,'Turno 1'!$A$1:$P$8,9,FALSE)</f>
        <v>Bolsa Extensão Discente UENF</v>
      </c>
      <c r="D13" s="11" t="str">
        <f>VLOOKUP(A13,'Turno 1'!$A$1:$P$8,3,FALSE)</f>
        <v>Liz Nunes da Costa</v>
      </c>
      <c r="E13" s="12" t="str">
        <f>VLOOKUP(A13,'Turno 1'!$A$1:$P$8,10,FALSE)</f>
        <v>Discente</v>
      </c>
      <c r="F13" s="35">
        <f>VLOOKUP(A13,'Turno 1'!$A$1:$P$8,11,FALSE)</f>
        <v>44159</v>
      </c>
      <c r="G13" s="36">
        <f>VLOOKUP(A13,'Turno 1'!$A$1:$P$8,12,FALSE)</f>
        <v>0.40972222222222199</v>
      </c>
      <c r="H13" s="36">
        <f>VLOOKUP(A13,'Turno 1'!$A$1:$P$8,13,FALSE)</f>
        <v>0.41666666666666702</v>
      </c>
    </row>
    <row r="14" spans="1:9" ht="26.25" x14ac:dyDescent="0.25">
      <c r="A14" s="6">
        <v>13</v>
      </c>
      <c r="B14" s="12" t="str">
        <f>VLOOKUP(A14,'Turno 1'!$A$1:$P$8,6,FALSE)</f>
        <v>PAULO PEDROSA</v>
      </c>
      <c r="C14" s="12" t="str">
        <f>VLOOKUP(A14,'Turno 1'!$A$1:$P$8,9,FALSE)</f>
        <v>Bolsa Extensão Discente UENF</v>
      </c>
      <c r="D14" s="11" t="str">
        <f>VLOOKUP(A14,'Turno 1'!$A$1:$P$8,3,FALSE)</f>
        <v>Kerolayne de Oliveira da Silva</v>
      </c>
      <c r="E14" s="12" t="str">
        <f>VLOOKUP(A14,'Turno 1'!$A$1:$P$8,10,FALSE)</f>
        <v>Discente</v>
      </c>
      <c r="F14" s="35">
        <f>VLOOKUP(A14,'Turno 1'!$A$1:$P$8,11,FALSE)</f>
        <v>44159</v>
      </c>
      <c r="G14" s="36">
        <f>VLOOKUP(A14,'Turno 1'!$A$1:$P$8,12,FALSE)</f>
        <v>0.41666666666666702</v>
      </c>
      <c r="H14" s="36">
        <f>VLOOKUP(A14,'Turno 1'!$A$1:$P$8,13,FALSE)</f>
        <v>0.42361111111111099</v>
      </c>
    </row>
  </sheetData>
  <sortState ref="A2:A37">
    <sortCondition ref="A2:A37"/>
  </sortState>
  <mergeCells count="6">
    <mergeCell ref="C6:H6"/>
    <mergeCell ref="C1:H1"/>
    <mergeCell ref="C2:H2"/>
    <mergeCell ref="C3:H3"/>
    <mergeCell ref="C4:H4"/>
    <mergeCell ref="C5:H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Info</vt:lpstr>
      <vt:lpstr>Banca X</vt:lpstr>
      <vt:lpstr>Turno 1</vt:lpstr>
      <vt:lpstr>Divulgação</vt:lpstr>
      <vt:lpstr>Divulgação!Area_de_impressao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UENF</cp:lastModifiedBy>
  <cp:lastPrinted>2020-07-10T15:37:33Z</cp:lastPrinted>
  <dcterms:created xsi:type="dcterms:W3CDTF">2020-04-16T13:00:49Z</dcterms:created>
  <dcterms:modified xsi:type="dcterms:W3CDTF">2020-11-25T12:45:57Z</dcterms:modified>
</cp:coreProperties>
</file>