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<sst xmlns="http://schemas.openxmlformats.org/spreadsheetml/2006/main" count="72" uniqueCount="61">
  <si>
    <t>PLANILHA DE PONTUAÇÃO DO CURRÍCULO - SELEÇÃO DOUTORADO 2022</t>
  </si>
  <si>
    <t>PREENCHA APENAS OS QUADROS EM BRANCO COM NÚMEROS INTEIROS DE ACORDO COM A INFORMAÇÃO SOLICITADA                                                  (Caso não haja ocorrência no item, deixe o campo correspondente em branco)</t>
  </si>
  <si>
    <t>A pontuação máxima em cada critério segue o definido no Edital de Seleção</t>
  </si>
  <si>
    <t xml:space="preserve">NOME COMPLETO: </t>
  </si>
  <si>
    <t>Categoria I - Formação/titulação</t>
  </si>
  <si>
    <t>Nº de ocorrências</t>
  </si>
  <si>
    <t>Pontuação</t>
  </si>
  <si>
    <t>I.1 Título de Bacharelou Licenciado em Ciências Sociais, Sociologia, Antropologia ou C. Política</t>
  </si>
  <si>
    <t>I.2 Título de Bacharel ou Licenciado em Economia, Relações Internacionais, Políticas Públicas, Direito, Pedagogia, História, Filosofia, Geografia ou outras áreas das Ciências Humanas e Sociais Aplicadas</t>
  </si>
  <si>
    <t>I.3 Título de Bacharel ou Licenciado em outras áreas</t>
  </si>
  <si>
    <t>I.4 Título de pós-graduação lato sensu (nas áreas de Ciências Sociais, Sociologia, Antropologia ou C. Política)</t>
  </si>
  <si>
    <t>I.5 Título de Mestre em Ciências Sociais, Sociologia, Antropologia ou C. Política</t>
  </si>
  <si>
    <t>I.6 Título de Mestre em Economia, Relações Internacionais, Políticas Públicas, Direito, Pedagogia, História, Filosofia, Geografia ou outras áreas das Ciências Humanas e Sociais Aplicadas</t>
  </si>
  <si>
    <t>I.7 Título de Mestre em outras áreas</t>
  </si>
  <si>
    <t>I.8 Intercâmbio ou Mobilidade internacional durante graduação
ou mestrado (por semestre)</t>
  </si>
  <si>
    <t>Soma</t>
  </si>
  <si>
    <t>Pontuação na Categoria I (Máximo 25 pontos)</t>
  </si>
  <si>
    <t>Categoria II - Atividades de Pesquisa (Apenas últimos 10 anos)</t>
  </si>
  <si>
    <t>II.1 Participação em Grupos de Pesquisa Registrados no CNPq (com comprovação institucional ou pelo Coordenador)</t>
  </si>
  <si>
    <t>II.2 Participação em projetos de pesquisa registrados  (com comprovação institucional ou pelo Coordenador)</t>
  </si>
  <si>
    <t>II.3 Bolsa de IC ou similares na graduação (por semestre)</t>
  </si>
  <si>
    <t>II.4 Prêmio recebido por trabalho de pesquisa</t>
  </si>
  <si>
    <t>Pontuação na Categoria II (Máximo 15 pontos)</t>
  </si>
  <si>
    <t>Categoria III - Atividades de Ensino (Apenas últimos 10 anos)</t>
  </si>
  <si>
    <t>III.1 Professor de curso de graduação ou especialização lato sensu em Ciências Sociais (por semestre)</t>
  </si>
  <si>
    <t>III.2 Professor de curso de graduação ou especialização lato sensu em outras áreas (por semestre)</t>
  </si>
  <si>
    <t xml:space="preserve">III.3 Professor de sociologia em curso de educação básica,
tecnológica ou pré-vestibular (por semestre)
</t>
  </si>
  <si>
    <t>III.4 Professor de outras disciplinas em curso de educação básica, tecnológica ou pré-vestibular (por semestre)</t>
  </si>
  <si>
    <t xml:space="preserve">III.5 Orientação e co-orientação de TCCs e Monografias (por orientação)
</t>
  </si>
  <si>
    <t xml:space="preserve">III.6 Participação em Bancas de TCC ou Monografia (por banca)
</t>
  </si>
  <si>
    <t>III.7 Atividades de tutoria, monitoria e estágio docência em ensino presencial ou à distância (por semestre)</t>
  </si>
  <si>
    <t>Pontuação na Categoria III (Máximo 30 pontos)</t>
  </si>
  <si>
    <t>Categoria IV - Atividades de Extensão e Profissionais (Apenas últimos 10 anos)</t>
  </si>
  <si>
    <t>IV.1 Participação em Projeto de Extensão (com comprovação institucional ou pelo Coordenador)</t>
  </si>
  <si>
    <t>IV.2 Bolsista de Projeto de Extensão (por semestre)</t>
  </si>
  <si>
    <t>IV.3 Curso ministrado acima de 20 horas (por curso)</t>
  </si>
  <si>
    <t xml:space="preserve">IV.4 Contrato temporário de consultoria ou assessoria nas áreas de Ciências Sociais e Ciências Sociais Aplicadas (por
semestre)
</t>
  </si>
  <si>
    <r>
      <rPr>
        <sz val="10"/>
        <rFont val="Calibri"/>
        <family val="2"/>
      </rPr>
      <t xml:space="preserve">IV.5 Experiência profissional na área de Ciências Sociais e Ciências Sociais Aplicadas – </t>
    </r>
    <r>
      <rPr>
        <i/>
        <sz val="10"/>
        <rFont val="Calibri"/>
        <family val="2"/>
      </rPr>
      <t>Exceto
IV.4</t>
    </r>
    <r>
      <rPr>
        <sz val="10"/>
        <rFont val="Calibri"/>
        <family val="2"/>
      </rPr>
      <t xml:space="preserve"> (por semestre)
</t>
    </r>
  </si>
  <si>
    <t xml:space="preserve">IV.6 Comissão organizadora de evento acadêmico, profissional
ou sociedade civil organizada (por ocorrência)
</t>
  </si>
  <si>
    <t>IV.7 Representação discente em colegiado de pós-graduação (por semestre)</t>
  </si>
  <si>
    <t xml:space="preserve">IV.8 Membro de comissão editorial de periódico indexado 
(Qualis) (por ocorrência)
</t>
  </si>
  <si>
    <t>IV.9 Parecer para periódico indexado (Qualis) (por ocorrência)</t>
  </si>
  <si>
    <t xml:space="preserve">IV.10 Publicação de Relatórios Técnicos ou Material de
Difusão de Conhecimentos Técnicos (por ocorrência)
</t>
  </si>
  <si>
    <t>IV.11 Desenvolvimento de aplicativos ou banco de dados</t>
  </si>
  <si>
    <t>Pontuação na Categoria IV (Máximo 40 pontos)</t>
  </si>
  <si>
    <t>Categoria V - Produção Bibliogáfica (Apenas últimos 10 anos)</t>
  </si>
  <si>
    <t>V.1 Artigo publicado (ou com comunicado formal de aceite) em periódico com ISSN</t>
  </si>
  <si>
    <t xml:space="preserve">V.2 Livro completo autoral com ISBN e Editora com Conselho Editorial
</t>
  </si>
  <si>
    <t xml:space="preserve">V.3 Livro completo autoral com ISBN e Editora sem Conselho Editorial
</t>
  </si>
  <si>
    <t xml:space="preserve">V.4 Organização de obra coletiva com ISBN e Editora com Conselho Editorial
</t>
  </si>
  <si>
    <t xml:space="preserve">V.5 Capítulo em obra coletiva (com ISBN e Editora com Conselho Editorial)
</t>
  </si>
  <si>
    <t xml:space="preserve">V.6 Capítulo em obra coletiva (com ISBN e Editora sem Conselho Editorial)
</t>
  </si>
  <si>
    <t>V.7 Resenha publicada em periódico indexado com ISSN</t>
  </si>
  <si>
    <t xml:space="preserve">V.8 Artigos completos publicados em eventos cientificos </t>
  </si>
  <si>
    <t>V.9 Resumos publicados em eventos de extensão</t>
  </si>
  <si>
    <t>V.10 Resumos publicados em eventos cientificos</t>
  </si>
  <si>
    <t>V.11 Apresentação de trabalhos e palestras em eventos cientificos</t>
  </si>
  <si>
    <t xml:space="preserve">Soma </t>
  </si>
  <si>
    <t>Pontuação na Categoria V (Máximo 60 pontos)</t>
  </si>
  <si>
    <t>SOMA DAS CATEGORIAS</t>
  </si>
  <si>
    <t>PONTUAÇÃO TOTAL DO(A) CANDIDATO(A) (Máximo 100 pontos)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</si>
</sst>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9">
    <font>
      <sz val="11"/>
      <name val="Calibri"/>
      <family val="0"/>
    </font>
    <font>
      <sz val="10"/>
      <name val="Arial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NumberFormat="1" applyFont="1" applyAlignment="1" applyProtection="1">
      <alignment/>
      <protection/>
    </xf>
    <xf numFmtId="165" fontId="2" fillId="2" borderId="1" xfId="0" applyNumberFormat="1" applyFont="1" applyFill="1" applyBorder="1" applyAlignment="1" applyProtection="1">
      <alignment horizontal="center" wrapText="1"/>
      <protection/>
    </xf>
    <xf numFmtId="164" fontId="0" fillId="3" borderId="2" xfId="0" applyNumberFormat="1" applyFont="1" applyFill="1" applyBorder="1" applyAlignment="1" applyProtection="1">
      <alignment/>
      <protection/>
    </xf>
    <xf numFmtId="165" fontId="3" fillId="2" borderId="1" xfId="0" applyNumberFormat="1" applyFont="1" applyFill="1" applyBorder="1" applyAlignment="1" applyProtection="1">
      <alignment horizontal="center" vertical="center" wrapText="1"/>
      <protection/>
    </xf>
    <xf numFmtId="165" fontId="4" fillId="2" borderId="1" xfId="0" applyNumberFormat="1" applyFont="1" applyFill="1" applyBorder="1" applyAlignment="1" applyProtection="1">
      <alignment horizontal="center" vertical="center" wrapText="1"/>
      <protection/>
    </xf>
    <xf numFmtId="165" fontId="3" fillId="4" borderId="1" xfId="0" applyNumberFormat="1" applyFont="1" applyFill="1" applyBorder="1" applyAlignment="1" applyProtection="1">
      <alignment horizontal="center" vertical="center" wrapText="1"/>
      <protection/>
    </xf>
    <xf numFmtId="165" fontId="3" fillId="3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4" borderId="1" xfId="0" applyNumberFormat="1" applyFont="1" applyFill="1" applyBorder="1" applyAlignment="1" applyProtection="1">
      <alignment horizontal="center" vertical="center" wrapText="1"/>
      <protection/>
    </xf>
    <xf numFmtId="165" fontId="3" fillId="4" borderId="1" xfId="0" applyNumberFormat="1" applyFont="1" applyFill="1" applyBorder="1" applyAlignment="1" applyProtection="1">
      <alignment horizontal="center" vertical="center"/>
      <protection/>
    </xf>
    <xf numFmtId="164" fontId="5" fillId="4" borderId="1" xfId="0" applyFont="1" applyFill="1" applyBorder="1" applyAlignment="1" applyProtection="1">
      <alignment vertical="center" wrapText="1"/>
      <protection/>
    </xf>
    <xf numFmtId="164" fontId="0" fillId="3" borderId="1" xfId="0" applyNumberFormat="1" applyFont="1" applyFill="1" applyBorder="1" applyAlignment="1" applyProtection="1">
      <alignment/>
      <protection locked="0"/>
    </xf>
    <xf numFmtId="164" fontId="0" fillId="4" borderId="1" xfId="0" applyNumberFormat="1" applyFont="1" applyFill="1" applyBorder="1" applyAlignment="1" applyProtection="1">
      <alignment/>
      <protection/>
    </xf>
    <xf numFmtId="165" fontId="0" fillId="4" borderId="1" xfId="0" applyNumberFormat="1" applyFont="1" applyFill="1" applyBorder="1" applyAlignment="1" applyProtection="1">
      <alignment horizontal="right" wrapText="1"/>
      <protection/>
    </xf>
    <xf numFmtId="165" fontId="3" fillId="4" borderId="1" xfId="0" applyNumberFormat="1" applyFont="1" applyFill="1" applyBorder="1" applyAlignment="1" applyProtection="1">
      <alignment horizontal="right" wrapText="1"/>
      <protection/>
    </xf>
    <xf numFmtId="164" fontId="3" fillId="4" borderId="1" xfId="0" applyNumberFormat="1" applyFont="1" applyFill="1" applyBorder="1" applyAlignment="1" applyProtection="1">
      <alignment/>
      <protection/>
    </xf>
    <xf numFmtId="164" fontId="0" fillId="3" borderId="1" xfId="0" applyNumberFormat="1" applyFont="1" applyFill="1" applyBorder="1" applyAlignment="1" applyProtection="1">
      <alignment horizontal="right" wrapText="1"/>
      <protection locked="0"/>
    </xf>
    <xf numFmtId="164" fontId="5" fillId="4" borderId="1" xfId="0" applyFont="1" applyFill="1" applyBorder="1" applyAlignment="1" applyProtection="1">
      <alignment horizontal="left" vertical="center" wrapText="1"/>
      <protection/>
    </xf>
    <xf numFmtId="165" fontId="0" fillId="4" borderId="1" xfId="0" applyNumberFormat="1" applyFont="1" applyFill="1" applyBorder="1" applyAlignment="1" applyProtection="1">
      <alignment/>
      <protection/>
    </xf>
    <xf numFmtId="164" fontId="5" fillId="4" borderId="1" xfId="0" applyFont="1" applyFill="1" applyBorder="1" applyAlignment="1" applyProtection="1">
      <alignment horizontal="left" vertical="top" wrapText="1"/>
      <protection/>
    </xf>
    <xf numFmtId="164" fontId="5" fillId="4" borderId="1" xfId="0" applyFont="1" applyFill="1" applyBorder="1" applyAlignment="1" applyProtection="1">
      <alignment vertical="top" wrapText="1"/>
      <protection/>
    </xf>
    <xf numFmtId="164" fontId="0" fillId="3" borderId="3" xfId="0" applyNumberFormat="1" applyFont="1" applyFill="1" applyBorder="1" applyAlignment="1" applyProtection="1">
      <alignment/>
      <protection/>
    </xf>
    <xf numFmtId="164" fontId="0" fillId="3" borderId="4" xfId="0" applyNumberFormat="1" applyFont="1" applyFill="1" applyBorder="1" applyAlignment="1" applyProtection="1">
      <alignment/>
      <protection/>
    </xf>
    <xf numFmtId="164" fontId="3" fillId="2" borderId="1" xfId="0" applyNumberFormat="1" applyFont="1" applyFill="1" applyBorder="1" applyAlignment="1" applyProtection="1">
      <alignment horizontal="center" vertical="center"/>
      <protection/>
    </xf>
    <xf numFmtId="164" fontId="0" fillId="3" borderId="5" xfId="0" applyNumberFormat="1" applyFont="1" applyFill="1" applyBorder="1" applyAlignment="1" applyProtection="1">
      <alignment/>
      <protection/>
    </xf>
    <xf numFmtId="165" fontId="7" fillId="2" borderId="1" xfId="0" applyNumberFormat="1" applyFont="1" applyFill="1" applyBorder="1" applyAlignment="1" applyProtection="1">
      <alignment horizontal="center" wrapText="1"/>
      <protection/>
    </xf>
    <xf numFmtId="164" fontId="8" fillId="2" borderId="1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2438400</xdr:colOff>
      <xdr:row>0</xdr:row>
      <xdr:rowOff>0</xdr:rowOff>
    </xdr:from>
    <xdr:to>
      <xdr:col>0</xdr:col>
      <xdr:colOff>5591175</xdr:colOff>
      <xdr:row>1</xdr:row>
      <xdr:rowOff>19050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0"/>
          <a:ext cx="3162300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showGridLines="0" tabSelected="1" workbookViewId="0" topLeftCell="A24">
      <selection activeCell="C35" sqref="C35"/>
    </sheetView>
  </sheetViews>
  <sheetFormatPr defaultColWidth="9.140625" defaultRowHeight="15" customHeight="1"/>
  <cols>
    <col min="1" max="1" width="97.421875" style="1" customWidth="1"/>
    <col min="2" max="2" width="12.00390625" style="1" customWidth="1"/>
    <col min="3" max="3" width="13.7109375" style="1" customWidth="1"/>
    <col min="4" max="4" width="13.28125" style="1" hidden="1" customWidth="1"/>
    <col min="5" max="16384" width="8.8515625" style="1" customWidth="1"/>
  </cols>
  <sheetData>
    <row r="1" spans="1:4" ht="97.5" customHeight="1">
      <c r="A1" s="2"/>
      <c r="B1" s="2"/>
      <c r="C1" s="2"/>
      <c r="D1" s="3"/>
    </row>
    <row r="2" spans="1:4" ht="22.5" customHeight="1">
      <c r="A2" s="4" t="s">
        <v>0</v>
      </c>
      <c r="B2" s="4"/>
      <c r="C2" s="4"/>
      <c r="D2" s="3"/>
    </row>
    <row r="3" spans="1:4" ht="39" customHeight="1">
      <c r="A3" s="5" t="s">
        <v>1</v>
      </c>
      <c r="B3" s="5"/>
      <c r="C3" s="5"/>
      <c r="D3" s="3"/>
    </row>
    <row r="4" spans="1:4" ht="25.5" customHeight="1">
      <c r="A4" s="4" t="s">
        <v>2</v>
      </c>
      <c r="B4" s="4"/>
      <c r="C4" s="4"/>
      <c r="D4" s="3"/>
    </row>
    <row r="5" spans="1:4" ht="15" customHeight="1">
      <c r="A5" s="6" t="s">
        <v>3</v>
      </c>
      <c r="B5" s="6"/>
      <c r="C5" s="6"/>
      <c r="D5" s="3"/>
    </row>
    <row r="6" spans="1:4" ht="29.25" customHeight="1">
      <c r="A6" s="7"/>
      <c r="B6" s="7"/>
      <c r="C6" s="7"/>
      <c r="D6" s="3"/>
    </row>
    <row r="7" spans="1:4" ht="30" customHeight="1">
      <c r="A7" s="6" t="s">
        <v>4</v>
      </c>
      <c r="B7" s="8" t="s">
        <v>5</v>
      </c>
      <c r="C7" s="9" t="s">
        <v>6</v>
      </c>
      <c r="D7" s="3"/>
    </row>
    <row r="8" spans="1:4" ht="30" customHeight="1">
      <c r="A8" s="10" t="s">
        <v>7</v>
      </c>
      <c r="B8" s="11">
        <v>0</v>
      </c>
      <c r="C8" s="12">
        <f>IF(D8&gt;9,10,0)</f>
        <v>0</v>
      </c>
      <c r="D8" s="3">
        <f>B8*10</f>
        <v>0</v>
      </c>
    </row>
    <row r="9" spans="1:4" ht="30" customHeight="1">
      <c r="A9" s="10" t="s">
        <v>8</v>
      </c>
      <c r="B9" s="11">
        <v>0</v>
      </c>
      <c r="C9" s="12">
        <f>IF(D9&gt;6,7,0)</f>
        <v>0</v>
      </c>
      <c r="D9" s="3">
        <f>B9*7</f>
        <v>0</v>
      </c>
    </row>
    <row r="10" spans="1:4" ht="30" customHeight="1">
      <c r="A10" s="10" t="s">
        <v>9</v>
      </c>
      <c r="B10" s="11">
        <v>0</v>
      </c>
      <c r="C10" s="12">
        <f aca="true" t="shared" si="0" ref="C10:C11">IF(D10&gt;4,5,0)</f>
        <v>0</v>
      </c>
      <c r="D10" s="3">
        <f aca="true" t="shared" si="1" ref="D10:D11">B10*5</f>
        <v>0</v>
      </c>
    </row>
    <row r="11" spans="1:4" ht="30" customHeight="1">
      <c r="A11" s="10" t="s">
        <v>10</v>
      </c>
      <c r="B11" s="11">
        <v>0</v>
      </c>
      <c r="C11" s="12">
        <f t="shared" si="0"/>
        <v>0</v>
      </c>
      <c r="D11" s="3">
        <f t="shared" si="1"/>
        <v>0</v>
      </c>
    </row>
    <row r="12" spans="1:4" ht="25.5" customHeight="1">
      <c r="A12" s="10" t="s">
        <v>11</v>
      </c>
      <c r="B12" s="11">
        <v>0</v>
      </c>
      <c r="C12" s="12">
        <f>IF(D12&gt;19,20,0)</f>
        <v>0</v>
      </c>
      <c r="D12" s="3">
        <f>B12*20</f>
        <v>0</v>
      </c>
    </row>
    <row r="13" spans="1:4" ht="30" customHeight="1">
      <c r="A13" s="10" t="s">
        <v>12</v>
      </c>
      <c r="B13" s="11">
        <v>0</v>
      </c>
      <c r="C13" s="12">
        <f>IF(D13&gt;11,12,0)</f>
        <v>0</v>
      </c>
      <c r="D13" s="3">
        <f>B13*12</f>
        <v>0</v>
      </c>
    </row>
    <row r="14" spans="1:4" ht="30" customHeight="1">
      <c r="A14" s="10" t="s">
        <v>13</v>
      </c>
      <c r="B14" s="11">
        <v>0</v>
      </c>
      <c r="C14" s="12">
        <f>IF(D14&gt;9,10,0)</f>
        <v>0</v>
      </c>
      <c r="D14" s="3">
        <f>B14*10</f>
        <v>0</v>
      </c>
    </row>
    <row r="15" spans="1:4" ht="30" customHeight="1">
      <c r="A15" s="10" t="s">
        <v>14</v>
      </c>
      <c r="B15" s="11">
        <v>0</v>
      </c>
      <c r="C15" s="12">
        <f>IF(D15&gt;8,9,D15)</f>
        <v>0</v>
      </c>
      <c r="D15" s="3">
        <f>B15*3</f>
        <v>0</v>
      </c>
    </row>
    <row r="16" spans="1:4" ht="30" customHeight="1">
      <c r="A16" s="13" t="s">
        <v>15</v>
      </c>
      <c r="B16" s="13"/>
      <c r="C16" s="12">
        <f>SUM(C8:C15)</f>
        <v>0</v>
      </c>
      <c r="D16" s="3"/>
    </row>
    <row r="17" spans="1:4" ht="30" customHeight="1">
      <c r="A17" s="14" t="s">
        <v>16</v>
      </c>
      <c r="B17" s="14"/>
      <c r="C17" s="15">
        <f>IF(C16&gt;24,25,C16)</f>
        <v>0</v>
      </c>
      <c r="D17" s="3"/>
    </row>
    <row r="18" spans="1:4" ht="30" customHeight="1">
      <c r="A18" s="6" t="s">
        <v>17</v>
      </c>
      <c r="B18" s="8" t="s">
        <v>5</v>
      </c>
      <c r="C18" s="9" t="s">
        <v>6</v>
      </c>
      <c r="D18" s="3"/>
    </row>
    <row r="19" spans="1:4" ht="30" customHeight="1">
      <c r="A19" s="10" t="s">
        <v>18</v>
      </c>
      <c r="B19" s="11">
        <v>0</v>
      </c>
      <c r="C19" s="12">
        <f>IF(D19&gt;8,9,D19)</f>
        <v>0</v>
      </c>
      <c r="D19" s="3">
        <f aca="true" t="shared" si="2" ref="D19:D20">B19*3</f>
        <v>0</v>
      </c>
    </row>
    <row r="20" spans="1:4" ht="30" customHeight="1">
      <c r="A20" s="10" t="s">
        <v>19</v>
      </c>
      <c r="B20" s="11">
        <v>0</v>
      </c>
      <c r="C20" s="12">
        <f aca="true" t="shared" si="3" ref="C20:C21">IF(D20&gt;11,12,D20)</f>
        <v>0</v>
      </c>
      <c r="D20" s="3">
        <f t="shared" si="2"/>
        <v>0</v>
      </c>
    </row>
    <row r="21" spans="1:4" ht="30" customHeight="1">
      <c r="A21" s="10" t="s">
        <v>20</v>
      </c>
      <c r="B21" s="11">
        <v>0</v>
      </c>
      <c r="C21" s="12">
        <f t="shared" si="3"/>
        <v>0</v>
      </c>
      <c r="D21" s="3">
        <f>B21*2</f>
        <v>0</v>
      </c>
    </row>
    <row r="22" spans="1:4" ht="30" customHeight="1">
      <c r="A22" s="10" t="s">
        <v>21</v>
      </c>
      <c r="B22" s="11">
        <v>0</v>
      </c>
      <c r="C22" s="12">
        <f>IF(D22&gt;5,6,D22)</f>
        <v>0</v>
      </c>
      <c r="D22" s="3">
        <f>B22*3</f>
        <v>0</v>
      </c>
    </row>
    <row r="23" spans="1:4" ht="30" customHeight="1">
      <c r="A23" s="13" t="s">
        <v>15</v>
      </c>
      <c r="B23" s="13"/>
      <c r="C23" s="12">
        <f>SUM(C19:C22)</f>
        <v>0</v>
      </c>
      <c r="D23" s="3"/>
    </row>
    <row r="24" spans="1:4" ht="30" customHeight="1">
      <c r="A24" s="14" t="s">
        <v>22</v>
      </c>
      <c r="B24" s="14"/>
      <c r="C24" s="15">
        <f>IF(C23&gt;15,15,C23)</f>
        <v>0</v>
      </c>
      <c r="D24" s="3"/>
    </row>
    <row r="25" spans="1:4" ht="30" customHeight="1">
      <c r="A25" s="6" t="s">
        <v>23</v>
      </c>
      <c r="B25" s="8" t="s">
        <v>5</v>
      </c>
      <c r="C25" s="9" t="s">
        <v>6</v>
      </c>
      <c r="D25" s="3"/>
    </row>
    <row r="26" spans="1:4" ht="30" customHeight="1">
      <c r="A26" s="10" t="s">
        <v>24</v>
      </c>
      <c r="B26" s="16">
        <v>0</v>
      </c>
      <c r="C26" s="12">
        <f>IF(D26&gt;29,30,D26)</f>
        <v>0</v>
      </c>
      <c r="D26" s="3">
        <f>B26*5</f>
        <v>0</v>
      </c>
    </row>
    <row r="27" spans="1:4" ht="30" customHeight="1">
      <c r="A27" s="10" t="s">
        <v>25</v>
      </c>
      <c r="B27" s="16">
        <v>0</v>
      </c>
      <c r="C27" s="12">
        <f aca="true" t="shared" si="4" ref="C27:C28">IF(D27&gt;11,12,D27)</f>
        <v>0</v>
      </c>
      <c r="D27" s="3">
        <f aca="true" t="shared" si="5" ref="D27:D28">B27*3</f>
        <v>0</v>
      </c>
    </row>
    <row r="28" spans="1:4" ht="30" customHeight="1">
      <c r="A28" s="17" t="s">
        <v>26</v>
      </c>
      <c r="B28" s="16">
        <v>0</v>
      </c>
      <c r="C28" s="12">
        <f t="shared" si="4"/>
        <v>0</v>
      </c>
      <c r="D28" s="3">
        <f t="shared" si="5"/>
        <v>0</v>
      </c>
    </row>
    <row r="29" spans="1:4" ht="30" customHeight="1">
      <c r="A29" s="10" t="s">
        <v>27</v>
      </c>
      <c r="B29" s="16">
        <v>0</v>
      </c>
      <c r="C29" s="12">
        <f>IF(D29&gt;5.5,6,D29)</f>
        <v>0</v>
      </c>
      <c r="D29" s="3">
        <f>B29*1</f>
        <v>0</v>
      </c>
    </row>
    <row r="30" spans="1:4" ht="30" customHeight="1">
      <c r="A30" s="10" t="s">
        <v>28</v>
      </c>
      <c r="B30" s="16">
        <v>0</v>
      </c>
      <c r="C30" s="12">
        <f>IF(D30&gt;11,12,D30)</f>
        <v>0</v>
      </c>
      <c r="D30" s="3">
        <f>B30*2</f>
        <v>0</v>
      </c>
    </row>
    <row r="31" spans="1:4" ht="30" customHeight="1">
      <c r="A31" s="10" t="s">
        <v>29</v>
      </c>
      <c r="B31" s="16">
        <v>0</v>
      </c>
      <c r="C31" s="12">
        <f>IF(D31&gt;4.5,5,D31)</f>
        <v>0</v>
      </c>
      <c r="D31" s="3">
        <f>B31*1</f>
        <v>0</v>
      </c>
    </row>
    <row r="32" spans="1:4" ht="30" customHeight="1">
      <c r="A32" s="10" t="s">
        <v>30</v>
      </c>
      <c r="B32" s="16">
        <v>0</v>
      </c>
      <c r="C32" s="12">
        <f>IF(D32&gt;8,9,D32)</f>
        <v>0</v>
      </c>
      <c r="D32" s="3">
        <f>B32*3</f>
        <v>0</v>
      </c>
    </row>
    <row r="33" spans="1:4" ht="30" customHeight="1">
      <c r="A33" s="13" t="s">
        <v>15</v>
      </c>
      <c r="B33" s="13"/>
      <c r="C33" s="18">
        <f>SUM(C25:C32)</f>
        <v>0</v>
      </c>
      <c r="D33" s="3"/>
    </row>
    <row r="34" spans="1:4" ht="30" customHeight="1">
      <c r="A34" s="14" t="s">
        <v>31</v>
      </c>
      <c r="B34" s="14"/>
      <c r="C34" s="15">
        <f>IF(C33&gt;29,30,C33)</f>
      </c>
      <c r="D34" s="3"/>
    </row>
    <row r="35" spans="1:4" ht="30" customHeight="1">
      <c r="A35" s="6" t="s">
        <v>32</v>
      </c>
      <c r="B35" s="8" t="s">
        <v>5</v>
      </c>
      <c r="C35" s="9" t="s">
        <v>6</v>
      </c>
      <c r="D35" s="3"/>
    </row>
    <row r="36" spans="1:4" ht="30" customHeight="1">
      <c r="A36" s="10" t="s">
        <v>33</v>
      </c>
      <c r="B36" s="16">
        <v>0</v>
      </c>
      <c r="C36" s="12">
        <f aca="true" t="shared" si="6" ref="C36:C37">IF(D36&gt;11,12,D36)</f>
        <v>0</v>
      </c>
      <c r="D36" s="3">
        <f>B36*3</f>
        <v>0</v>
      </c>
    </row>
    <row r="37" spans="1:4" ht="30" customHeight="1">
      <c r="A37" s="10" t="s">
        <v>34</v>
      </c>
      <c r="B37" s="16">
        <v>0</v>
      </c>
      <c r="C37" s="12">
        <f t="shared" si="6"/>
        <v>0</v>
      </c>
      <c r="D37" s="3">
        <f aca="true" t="shared" si="7" ref="D37:D40">B37*2</f>
        <v>0</v>
      </c>
    </row>
    <row r="38" spans="1:4" ht="30" customHeight="1">
      <c r="A38" s="10" t="s">
        <v>35</v>
      </c>
      <c r="B38" s="16">
        <v>0</v>
      </c>
      <c r="C38" s="12">
        <f>IF(D38&gt;9,10,D38)</f>
        <v>0</v>
      </c>
      <c r="D38" s="3">
        <f t="shared" si="7"/>
        <v>0</v>
      </c>
    </row>
    <row r="39" spans="1:4" ht="30" customHeight="1">
      <c r="A39" s="19" t="s">
        <v>36</v>
      </c>
      <c r="B39" s="16">
        <v>0</v>
      </c>
      <c r="C39" s="12">
        <f aca="true" t="shared" si="8" ref="C39:C40">IF(D39&gt;19,20,D39)</f>
        <v>0</v>
      </c>
      <c r="D39" s="3">
        <f t="shared" si="7"/>
        <v>0</v>
      </c>
    </row>
    <row r="40" spans="1:4" ht="30" customHeight="1">
      <c r="A40" s="10" t="s">
        <v>37</v>
      </c>
      <c r="B40" s="16">
        <v>0</v>
      </c>
      <c r="C40" s="12">
        <f t="shared" si="8"/>
        <v>0</v>
      </c>
      <c r="D40" s="3">
        <f t="shared" si="7"/>
        <v>0</v>
      </c>
    </row>
    <row r="41" spans="1:4" ht="30" customHeight="1">
      <c r="A41" s="20" t="s">
        <v>38</v>
      </c>
      <c r="B41" s="16">
        <v>0</v>
      </c>
      <c r="C41" s="12">
        <f>IF(D41&gt;4.5,5,D41)</f>
        <v>0</v>
      </c>
      <c r="D41" s="3">
        <f>B41*1</f>
        <v>0</v>
      </c>
    </row>
    <row r="42" spans="1:4" ht="30" customHeight="1">
      <c r="A42" s="10" t="s">
        <v>39</v>
      </c>
      <c r="B42" s="16">
        <v>0</v>
      </c>
      <c r="C42" s="12">
        <f aca="true" t="shared" si="9" ref="C42:C43">IF(D42&gt;7,8,D42)</f>
        <v>0</v>
      </c>
      <c r="D42" s="3">
        <f aca="true" t="shared" si="10" ref="D42:D43">B42*2</f>
        <v>0</v>
      </c>
    </row>
    <row r="43" spans="1:4" ht="30" customHeight="1">
      <c r="A43" s="10" t="s">
        <v>40</v>
      </c>
      <c r="B43" s="16">
        <v>0</v>
      </c>
      <c r="C43" s="12">
        <f t="shared" si="9"/>
        <v>0</v>
      </c>
      <c r="D43" s="3">
        <f t="shared" si="10"/>
        <v>0</v>
      </c>
    </row>
    <row r="44" spans="1:4" ht="30" customHeight="1">
      <c r="A44" s="10" t="s">
        <v>41</v>
      </c>
      <c r="B44" s="16">
        <v>0</v>
      </c>
      <c r="C44" s="12">
        <f>IF(D44&gt;4.5,5,D44)</f>
        <v>0</v>
      </c>
      <c r="D44" s="3">
        <f>B44*1</f>
        <v>0</v>
      </c>
    </row>
    <row r="45" spans="1:4" ht="30" customHeight="1">
      <c r="A45" s="10" t="s">
        <v>42</v>
      </c>
      <c r="B45" s="16">
        <v>0</v>
      </c>
      <c r="C45" s="12">
        <f>IF(D45&gt;5,6,D45)</f>
        <v>0</v>
      </c>
      <c r="D45" s="3">
        <f>B45*2</f>
        <v>0</v>
      </c>
    </row>
    <row r="46" spans="1:4" ht="30" customHeight="1">
      <c r="A46" s="10" t="s">
        <v>43</v>
      </c>
      <c r="B46" s="16">
        <v>0</v>
      </c>
      <c r="C46" s="12">
        <f>IF(D46&gt;4.5,5,D46)</f>
        <v>0</v>
      </c>
      <c r="D46" s="3">
        <f>B46*1</f>
        <v>0</v>
      </c>
    </row>
    <row r="47" spans="1:4" ht="30" customHeight="1">
      <c r="A47" s="13" t="s">
        <v>15</v>
      </c>
      <c r="B47" s="13"/>
      <c r="C47" s="12">
        <f>SUM(C36:C46)</f>
        <v>0</v>
      </c>
      <c r="D47" s="3"/>
    </row>
    <row r="48" spans="1:4" ht="30" customHeight="1">
      <c r="A48" s="14" t="s">
        <v>44</v>
      </c>
      <c r="B48" s="14"/>
      <c r="C48" s="15">
        <f>IF(C47&gt;39,40,C47)</f>
        <v>0</v>
      </c>
      <c r="D48" s="3"/>
    </row>
    <row r="49" spans="1:4" ht="30" customHeight="1">
      <c r="A49" s="6" t="s">
        <v>45</v>
      </c>
      <c r="B49" s="8" t="s">
        <v>5</v>
      </c>
      <c r="C49" s="9" t="s">
        <v>6</v>
      </c>
      <c r="D49" s="3"/>
    </row>
    <row r="50" spans="1:4" ht="30" customHeight="1">
      <c r="A50" s="10" t="s">
        <v>46</v>
      </c>
      <c r="B50" s="11">
        <v>0</v>
      </c>
      <c r="C50" s="12">
        <f>IF(D50&gt;39,40,D50)</f>
        <v>0</v>
      </c>
      <c r="D50" s="3">
        <f>B50*8</f>
        <v>0</v>
      </c>
    </row>
    <row r="51" spans="1:4" ht="30" customHeight="1">
      <c r="A51" s="10" t="s">
        <v>47</v>
      </c>
      <c r="B51" s="11">
        <v>0</v>
      </c>
      <c r="C51" s="12">
        <f>IF(D51&gt;34,35,D51)</f>
        <v>0</v>
      </c>
      <c r="D51" s="3">
        <f>B51*7</f>
        <v>0</v>
      </c>
    </row>
    <row r="52" spans="1:4" ht="30" customHeight="1">
      <c r="A52" s="10" t="s">
        <v>48</v>
      </c>
      <c r="B52" s="11">
        <v>0</v>
      </c>
      <c r="C52" s="12">
        <f>IF(D52&gt;7,8,D52)</f>
        <v>0</v>
      </c>
      <c r="D52" s="3">
        <f>B52*4</f>
        <v>0</v>
      </c>
    </row>
    <row r="53" spans="1:4" ht="30" customHeight="1">
      <c r="A53" s="10" t="s">
        <v>49</v>
      </c>
      <c r="B53" s="11">
        <v>0</v>
      </c>
      <c r="C53" s="12">
        <f>IF(D53&gt;5,6,D53)</f>
        <v>0</v>
      </c>
      <c r="D53" s="3">
        <f aca="true" t="shared" si="11" ref="D53:D54">B53*3</f>
        <v>0</v>
      </c>
    </row>
    <row r="54" spans="1:4" ht="30" customHeight="1">
      <c r="A54" s="10" t="s">
        <v>50</v>
      </c>
      <c r="B54" s="11">
        <v>0</v>
      </c>
      <c r="C54" s="12">
        <f>IF(D54&gt;11,12,D54)</f>
        <v>0</v>
      </c>
      <c r="D54" s="3">
        <f t="shared" si="11"/>
        <v>0</v>
      </c>
    </row>
    <row r="55" spans="1:4" ht="30" customHeight="1">
      <c r="A55" s="10" t="s">
        <v>51</v>
      </c>
      <c r="B55" s="11">
        <v>0</v>
      </c>
      <c r="C55" s="12">
        <f>IF(D55&gt;3,4,D55)</f>
        <v>0</v>
      </c>
      <c r="D55" s="3">
        <f aca="true" t="shared" si="12" ref="D55:D57">B55*2</f>
        <v>0</v>
      </c>
    </row>
    <row r="56" spans="1:4" ht="30" customHeight="1">
      <c r="A56" s="10" t="s">
        <v>52</v>
      </c>
      <c r="B56" s="11">
        <v>0</v>
      </c>
      <c r="C56" s="12">
        <f>IF(D56&gt;5,6,D56)</f>
        <v>0</v>
      </c>
      <c r="D56" s="3">
        <f t="shared" si="12"/>
        <v>0</v>
      </c>
    </row>
    <row r="57" spans="1:4" ht="30" customHeight="1">
      <c r="A57" s="10" t="s">
        <v>53</v>
      </c>
      <c r="B57" s="11">
        <v>0</v>
      </c>
      <c r="C57" s="12">
        <f>IF(D57&gt;19,20,D57)</f>
        <v>0</v>
      </c>
      <c r="D57" s="3">
        <f t="shared" si="12"/>
        <v>0</v>
      </c>
    </row>
    <row r="58" spans="1:4" ht="30" customHeight="1">
      <c r="A58" s="10" t="s">
        <v>54</v>
      </c>
      <c r="B58" s="11">
        <v>0</v>
      </c>
      <c r="C58" s="12">
        <f>IF(D58&gt;4.6,5,D58)</f>
        <v>0</v>
      </c>
      <c r="D58" s="3">
        <f>B58/2</f>
        <v>0</v>
      </c>
    </row>
    <row r="59" spans="1:4" ht="30" customHeight="1">
      <c r="A59" s="10" t="s">
        <v>55</v>
      </c>
      <c r="B59" s="11">
        <v>0</v>
      </c>
      <c r="C59" s="12">
        <f>IF(D59&gt;9.5,10,D59)</f>
        <v>0</v>
      </c>
      <c r="D59" s="3">
        <f aca="true" t="shared" si="13" ref="D59:D60">B59*1</f>
        <v>0</v>
      </c>
    </row>
    <row r="60" spans="1:4" ht="30" customHeight="1">
      <c r="A60" s="10" t="s">
        <v>56</v>
      </c>
      <c r="B60" s="11">
        <v>0</v>
      </c>
      <c r="C60" s="12">
        <f>IF(D60&gt;4.5,5,D60)</f>
        <v>0</v>
      </c>
      <c r="D60" s="3">
        <f t="shared" si="13"/>
        <v>0</v>
      </c>
    </row>
    <row r="61" spans="1:4" ht="30" customHeight="1">
      <c r="A61" s="13" t="s">
        <v>57</v>
      </c>
      <c r="B61" s="13"/>
      <c r="C61" s="12">
        <f>SUM(C50:C60)</f>
        <v>0</v>
      </c>
      <c r="D61" s="21"/>
    </row>
    <row r="62" spans="1:4" ht="30" customHeight="1">
      <c r="A62" s="14" t="s">
        <v>58</v>
      </c>
      <c r="B62" s="14"/>
      <c r="C62" s="15">
        <f>IF(C61&gt;59,60,C61)</f>
        <v>0</v>
      </c>
      <c r="D62" s="22"/>
    </row>
    <row r="63" spans="1:4" ht="30" customHeight="1">
      <c r="A63" s="4" t="s">
        <v>59</v>
      </c>
      <c r="B63" s="23">
        <f>C62+C48+C34+C24+C17</f>
        <v>0</v>
      </c>
      <c r="C63" s="23"/>
      <c r="D63" s="24"/>
    </row>
    <row r="64" spans="1:4" ht="30" customHeight="1">
      <c r="A64" s="25" t="s">
        <v>60</v>
      </c>
      <c r="B64" s="26">
        <f>IF(B63&gt;99.5,100,B63)</f>
        <v>0</v>
      </c>
      <c r="C64" s="26"/>
      <c r="D64" s="21"/>
    </row>
  </sheetData>
  <sheetProtection password="9857" sheet="1" selectLockedCells="1"/>
  <mergeCells count="18">
    <mergeCell ref="A1:C1"/>
    <mergeCell ref="A2:C2"/>
    <mergeCell ref="A3:C3"/>
    <mergeCell ref="A4:C4"/>
    <mergeCell ref="A5:C5"/>
    <mergeCell ref="A6:C6"/>
    <mergeCell ref="A16:B16"/>
    <mergeCell ref="A17:B17"/>
    <mergeCell ref="A23:B23"/>
    <mergeCell ref="A24:B24"/>
    <mergeCell ref="A33:B33"/>
    <mergeCell ref="A34:B34"/>
    <mergeCell ref="A47:B47"/>
    <mergeCell ref="A48:B48"/>
    <mergeCell ref="A61:B61"/>
    <mergeCell ref="A62:B62"/>
    <mergeCell ref="B63:C63"/>
    <mergeCell ref="B64:C64"/>
  </mergeCells>
  <printOptions/>
  <pageMargins left="0.5118055555555555" right="0.5118055555555555" top="0.7875" bottom="0.7881944444444444" header="0.5118055555555555" footer="0.31527777777777777"/>
  <pageSetup horizontalDpi="300" verticalDpi="300" orientation="portrait"/>
  <headerFooter alignWithMargins="0">
    <oddFooter>&amp;C&amp;"Helvetica Neue,Regular"&amp;12 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2021-11-11T15:51:02Z</dcterms:created>
  <dcterms:modified xsi:type="dcterms:W3CDTF">2021-11-22T19:21:03Z</dcterms:modified>
  <cp:category/>
  <cp:version/>
  <cp:contentType/>
  <cp:contentStatus/>
  <cp:revision>2</cp:revision>
</cp:coreProperties>
</file>